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-hoken-m\03総務部\33企画課\06_広報\06_HP\☆掲載用提出データ\03.保険料試算ソフト\"/>
    </mc:Choice>
  </mc:AlternateContent>
  <xr:revisionPtr revIDLastSave="0" documentId="13_ncr:1_{A3C87F5D-8E47-41FD-87A6-02D30ADFFBDD}" xr6:coauthVersionLast="47" xr6:coauthVersionMax="47" xr10:uidLastSave="{00000000-0000-0000-0000-000000000000}"/>
  <workbookProtection workbookAlgorithmName="SHA-512" workbookHashValue="yH0S2eS2MhIrxBxSnuoAo7oME41QTHYU+FNUnc8NYB7ADascb/udtuq2idxgm+yyYO3bFi4Rsy5Pscg3JFxcvw==" workbookSaltValue="cTyQRgSHYRdZ7/OZh4w/rQ==" workbookSpinCount="100000" lockStructure="1"/>
  <bookViews>
    <workbookView xWindow="-120" yWindow="-120" windowWidth="28035" windowHeight="16440" tabRatio="906" xr2:uid="{00000000-000D-0000-FFFF-FFFF00000000}"/>
  </bookViews>
  <sheets>
    <sheet name="保険料試算" sheetId="11" r:id="rId1"/>
    <sheet name="簡易保険料算出シート" sheetId="5" state="hidden" r:id="rId2"/>
    <sheet name="別表第１　保険金額の標準" sheetId="6" state="hidden" r:id="rId3"/>
    <sheet name="別表第２　保険料率" sheetId="7" state="hidden" r:id="rId4"/>
    <sheet name="別表第４の別表５　齢級別限界生立木本数" sheetId="10" state="hidden" r:id="rId5"/>
    <sheet name="樹種コード" sheetId="8" state="hidden" r:id="rId6"/>
    <sheet name="都道府県コード" sheetId="9" state="hidden" r:id="rId7"/>
  </sheets>
  <definedNames>
    <definedName name="_xlnm._FilterDatabase" localSheetId="1" hidden="1">簡易保険料算出シート!$C$4:$CD$5</definedName>
    <definedName name="_xlnm.Print_Area" localSheetId="0">保険料試算!$A$1:$P$25</definedName>
  </definedNames>
  <calcPr calcId="181029"/>
</workbook>
</file>

<file path=xl/calcChain.xml><?xml version="1.0" encoding="utf-8"?>
<calcChain xmlns="http://schemas.openxmlformats.org/spreadsheetml/2006/main">
  <c r="G5" i="5" l="1"/>
  <c r="L5" i="5"/>
  <c r="K5" i="5" l="1"/>
  <c r="J5" i="5"/>
  <c r="E5" i="5"/>
  <c r="D5" i="5"/>
  <c r="C5" i="5"/>
  <c r="O5" i="5"/>
  <c r="T5" i="5" l="1"/>
  <c r="P5" i="5"/>
  <c r="Q5" i="5" s="1"/>
  <c r="AJ5" i="5" l="1"/>
  <c r="R5" i="5"/>
  <c r="S5" i="5"/>
  <c r="U5" i="5" l="1"/>
  <c r="CY5" i="5" l="1"/>
  <c r="DC5" i="5"/>
  <c r="DF5" i="5"/>
  <c r="DO5" i="5"/>
  <c r="DS5" i="5"/>
  <c r="DV5" i="5"/>
  <c r="EE5" i="5"/>
  <c r="EI5" i="5"/>
  <c r="EL5" i="5"/>
  <c r="EU5" i="5"/>
  <c r="EY5" i="5"/>
  <c r="FB5" i="5"/>
  <c r="FK5" i="5"/>
  <c r="FO5" i="5"/>
  <c r="FR5" i="5"/>
  <c r="GA5" i="5"/>
  <c r="GE5" i="5"/>
  <c r="GH5" i="5"/>
  <c r="GQ5" i="5"/>
  <c r="GU5" i="5"/>
  <c r="GX5" i="5"/>
  <c r="HG5" i="5"/>
  <c r="HK5" i="5"/>
  <c r="HN5" i="5"/>
  <c r="HW5" i="5"/>
  <c r="IA5" i="5"/>
  <c r="ID5" i="5"/>
  <c r="IM5" i="5"/>
  <c r="IQ5" i="5"/>
  <c r="IT5" i="5"/>
  <c r="JC5" i="5"/>
  <c r="JG5" i="5"/>
  <c r="JJ5" i="5"/>
  <c r="JS5" i="5"/>
  <c r="JW5" i="5"/>
  <c r="JZ5" i="5"/>
  <c r="KI5" i="5"/>
  <c r="KM5" i="5"/>
  <c r="KP5" i="5"/>
  <c r="KY5" i="5"/>
  <c r="LC5" i="5"/>
  <c r="LF5" i="5"/>
  <c r="LO5" i="5"/>
  <c r="LS5" i="5"/>
  <c r="LV5" i="5"/>
  <c r="ME5" i="5"/>
  <c r="MI5" i="5"/>
  <c r="ML5" i="5"/>
  <c r="MU5" i="5"/>
  <c r="MY5" i="5"/>
  <c r="NB5" i="5"/>
  <c r="NK5" i="5"/>
  <c r="NO5" i="5"/>
  <c r="NR5" i="5"/>
  <c r="OA5" i="5"/>
  <c r="OE5" i="5"/>
  <c r="OH5" i="5"/>
  <c r="OQ5" i="5"/>
  <c r="OU5" i="5"/>
  <c r="OX5" i="5"/>
  <c r="PG5" i="5"/>
  <c r="PK5" i="5"/>
  <c r="PN5" i="5"/>
  <c r="PW5" i="5"/>
  <c r="QA5" i="5"/>
  <c r="QD5" i="5"/>
  <c r="QM5" i="5"/>
  <c r="QQ5" i="5"/>
  <c r="QT5" i="5"/>
  <c r="RC5" i="5"/>
  <c r="RG5" i="5"/>
  <c r="RJ5" i="5"/>
  <c r="RS5" i="5"/>
  <c r="RW5" i="5"/>
  <c r="RZ5" i="5"/>
  <c r="SI5" i="5"/>
  <c r="SM5" i="5"/>
  <c r="SP5" i="5"/>
  <c r="SY5" i="5"/>
  <c r="TC5" i="5"/>
  <c r="TF5" i="5"/>
  <c r="TO5" i="5"/>
  <c r="TS5" i="5"/>
  <c r="TV5" i="5"/>
  <c r="UE5" i="5"/>
  <c r="UI5" i="5"/>
  <c r="UL5" i="5"/>
  <c r="UU5" i="5"/>
  <c r="UY5" i="5"/>
  <c r="VB5" i="5"/>
  <c r="VK5" i="5"/>
  <c r="VO5" i="5"/>
  <c r="VR5" i="5"/>
  <c r="WA5" i="5"/>
  <c r="WE5" i="5"/>
  <c r="WH5" i="5"/>
  <c r="WQ5" i="5"/>
  <c r="WU5" i="5"/>
  <c r="WX5" i="5"/>
  <c r="XG5" i="5"/>
  <c r="XK5" i="5"/>
  <c r="XN5" i="5"/>
  <c r="XW5" i="5"/>
  <c r="YA5" i="5"/>
  <c r="YD5" i="5"/>
  <c r="YM5" i="5"/>
  <c r="YQ5" i="5"/>
  <c r="YT5" i="5"/>
  <c r="ZC5" i="5"/>
  <c r="ZG5" i="5"/>
  <c r="ZJ5" i="5"/>
  <c r="ZS5" i="5"/>
  <c r="ZW5" i="5"/>
  <c r="ZZ5" i="5"/>
  <c r="AAI5" i="5"/>
  <c r="AAM5" i="5"/>
  <c r="AAP5" i="5"/>
  <c r="AAY5" i="5"/>
  <c r="ABC5" i="5"/>
  <c r="ABF5" i="5"/>
  <c r="ABO5" i="5"/>
  <c r="ABS5" i="5"/>
  <c r="ABV5" i="5"/>
  <c r="ACE5" i="5"/>
  <c r="ACI5" i="5"/>
  <c r="ACL5" i="5"/>
  <c r="ACU5" i="5"/>
  <c r="ACY5" i="5"/>
  <c r="ADB5" i="5"/>
  <c r="ADK5" i="5"/>
  <c r="ADO5" i="5"/>
  <c r="ADR5" i="5"/>
  <c r="AEA5" i="5"/>
  <c r="AEE5" i="5"/>
  <c r="AEH5" i="5"/>
  <c r="AEQ5" i="5"/>
  <c r="AEU5" i="5"/>
  <c r="AEX5" i="5"/>
  <c r="AFG5" i="5"/>
  <c r="AFK5" i="5"/>
  <c r="AFN5" i="5"/>
  <c r="AFW5" i="5"/>
  <c r="AGA5" i="5"/>
  <c r="AGD5" i="5"/>
  <c r="AGM5" i="5"/>
  <c r="AGQ5" i="5"/>
  <c r="AGT5" i="5"/>
  <c r="AHC5" i="5"/>
  <c r="AHG5" i="5"/>
  <c r="AHJ5" i="5"/>
  <c r="AHS5" i="5"/>
  <c r="AHW5" i="5"/>
  <c r="AHZ5" i="5"/>
  <c r="AII5" i="5"/>
  <c r="AIM5" i="5"/>
  <c r="AIP5" i="5"/>
  <c r="AIY5" i="5"/>
  <c r="AJC5" i="5"/>
  <c r="AJF5" i="5"/>
  <c r="AJO5" i="5"/>
  <c r="AJS5" i="5"/>
  <c r="AJV5" i="5"/>
  <c r="AKE5" i="5"/>
  <c r="AKI5" i="5"/>
  <c r="AKL5" i="5"/>
  <c r="AKU5" i="5"/>
  <c r="AKY5" i="5"/>
  <c r="ALB5" i="5"/>
  <c r="AK5" i="5" l="1"/>
  <c r="CP5" i="5"/>
  <c r="BZ5" i="5"/>
  <c r="BJ5" i="5"/>
  <c r="AT5" i="5"/>
  <c r="CI5" i="5" l="1"/>
  <c r="CM5" i="5"/>
  <c r="BW5" i="5" l="1"/>
  <c r="BS5" i="5"/>
  <c r="BG5" i="5"/>
  <c r="AQ5" i="5" l="1"/>
  <c r="AB5" i="5" l="1"/>
  <c r="AC5" i="5" s="1"/>
  <c r="B5" i="5"/>
  <c r="W5" i="5" l="1"/>
  <c r="AD5" i="5"/>
  <c r="AHP5" i="5" l="1"/>
  <c r="SV5" i="5"/>
  <c r="IZ5" i="5"/>
  <c r="AFT5" i="5"/>
  <c r="VX5" i="5"/>
  <c r="MB5" i="5"/>
  <c r="AKB5" i="5"/>
  <c r="AIV5" i="5"/>
  <c r="YZ5" i="5"/>
  <c r="PD5" i="5"/>
  <c r="FH5" i="5"/>
  <c r="AEN5" i="5"/>
  <c r="UR5" i="5"/>
  <c r="KV5" i="5"/>
  <c r="AIF5" i="5"/>
  <c r="ACR5" i="5"/>
  <c r="QJ5" i="5"/>
  <c r="GN5" i="5"/>
  <c r="ADH5" i="5"/>
  <c r="TL5" i="5"/>
  <c r="JP5" i="5"/>
  <c r="AFD5" i="5"/>
  <c r="AGJ5" i="5"/>
  <c r="WN5" i="5"/>
  <c r="MR5" i="5"/>
  <c r="CV5" i="5"/>
  <c r="ACB5" i="5"/>
  <c r="SF5" i="5"/>
  <c r="IJ5" i="5"/>
  <c r="LL5" i="5"/>
  <c r="DL5" i="5"/>
  <c r="XT5" i="5"/>
  <c r="NX5" i="5"/>
  <c r="AKR5" i="5"/>
  <c r="AAV5" i="5"/>
  <c r="QZ5" i="5"/>
  <c r="HD5" i="5"/>
  <c r="AAF5" i="5"/>
  <c r="ADX5" i="5"/>
  <c r="UB5" i="5"/>
  <c r="KF5" i="5"/>
  <c r="AJL5" i="5"/>
  <c r="ZP5" i="5"/>
  <c r="PT5" i="5"/>
  <c r="FX5" i="5"/>
  <c r="VH5" i="5"/>
  <c r="YJ5" i="5"/>
  <c r="ON5" i="5"/>
  <c r="ER5" i="5"/>
  <c r="EB5" i="5"/>
  <c r="ABL5" i="5"/>
  <c r="RP5" i="5"/>
  <c r="HT5" i="5"/>
  <c r="AGZ5" i="5"/>
  <c r="XD5" i="5"/>
  <c r="NH5" i="5"/>
  <c r="CF5" i="5"/>
  <c r="AZ5" i="5"/>
  <c r="BP5" i="5"/>
  <c r="DD5" i="5"/>
  <c r="DT5" i="5"/>
  <c r="EK5" i="5"/>
  <c r="FA5" i="5"/>
  <c r="FQ5" i="5"/>
  <c r="GG5" i="5"/>
  <c r="GW5" i="5"/>
  <c r="HM5" i="5"/>
  <c r="IB5" i="5"/>
  <c r="IR5" i="5"/>
  <c r="JI5" i="5"/>
  <c r="JY5" i="5"/>
  <c r="KN5" i="5"/>
  <c r="LE5" i="5"/>
  <c r="NA5" i="5"/>
  <c r="QR5" i="5"/>
  <c r="RH5" i="5"/>
  <c r="SN5" i="5"/>
  <c r="VP5" i="5"/>
  <c r="WG5" i="5"/>
  <c r="XL5" i="5"/>
  <c r="YB5" i="5"/>
  <c r="YR5" i="5"/>
  <c r="ZH5" i="5"/>
  <c r="ZX5" i="5"/>
  <c r="AAN5" i="5"/>
  <c r="ABD5" i="5"/>
  <c r="ABT5" i="5"/>
  <c r="DE5" i="5"/>
  <c r="DU5" i="5"/>
  <c r="IC5" i="5"/>
  <c r="IS5" i="5"/>
  <c r="KO5" i="5"/>
  <c r="OF5" i="5"/>
  <c r="OV5" i="5"/>
  <c r="QB5" i="5"/>
  <c r="QS5" i="5"/>
  <c r="RI5" i="5"/>
  <c r="RX5" i="5"/>
  <c r="SO5" i="5"/>
  <c r="TT5" i="5"/>
  <c r="UJ5" i="5"/>
  <c r="VQ5" i="5"/>
  <c r="XM5" i="5"/>
  <c r="YC5" i="5"/>
  <c r="YS5" i="5"/>
  <c r="ZI5" i="5"/>
  <c r="ZY5" i="5"/>
  <c r="AAO5" i="5"/>
  <c r="ABE5" i="5"/>
  <c r="ABU5" i="5"/>
  <c r="ACJ5" i="5"/>
  <c r="ACZ5" i="5"/>
  <c r="ADP5" i="5"/>
  <c r="AEG5" i="5"/>
  <c r="AEV5" i="5"/>
  <c r="AFM5" i="5"/>
  <c r="AGC5" i="5"/>
  <c r="AGS5" i="5"/>
  <c r="AJD5" i="5"/>
  <c r="AJU5" i="5"/>
  <c r="AKJ5" i="5"/>
  <c r="LT5" i="5"/>
  <c r="MJ5" i="5"/>
  <c r="NP5" i="5"/>
  <c r="OG5" i="5"/>
  <c r="OW5" i="5"/>
  <c r="PL5" i="5"/>
  <c r="QC5" i="5"/>
  <c r="RY5" i="5"/>
  <c r="TD5" i="5"/>
  <c r="TU5" i="5"/>
  <c r="UK5" i="5"/>
  <c r="UZ5" i="5"/>
  <c r="WV5" i="5"/>
  <c r="ACK5" i="5"/>
  <c r="ADA5" i="5"/>
  <c r="ADQ5" i="5"/>
  <c r="AEW5" i="5"/>
  <c r="AHX5" i="5"/>
  <c r="AIN5" i="5"/>
  <c r="AJE5" i="5"/>
  <c r="AKK5" i="5"/>
  <c r="EZ5" i="5"/>
  <c r="GV5" i="5"/>
  <c r="LD5" i="5"/>
  <c r="MZ5" i="5"/>
  <c r="TE5" i="5"/>
  <c r="AGB5" i="5"/>
  <c r="AHH5" i="5"/>
  <c r="FP5" i="5"/>
  <c r="HL5" i="5"/>
  <c r="LU5" i="5"/>
  <c r="NQ5" i="5"/>
  <c r="AHI5" i="5"/>
  <c r="JH5" i="5"/>
  <c r="PM5" i="5"/>
  <c r="VA5" i="5"/>
  <c r="WF5" i="5"/>
  <c r="AFL5" i="5"/>
  <c r="AGR5" i="5"/>
  <c r="AHY5" i="5"/>
  <c r="AKZ5" i="5"/>
  <c r="JX5" i="5"/>
  <c r="AEF5" i="5"/>
  <c r="MK5" i="5"/>
  <c r="OI5" i="5" s="1"/>
  <c r="WW5" i="5"/>
  <c r="AJT5" i="5"/>
  <c r="ALA5" i="5"/>
  <c r="AIO5" i="5"/>
  <c r="EJ5" i="5"/>
  <c r="GF5" i="5"/>
  <c r="CN5" i="5"/>
  <c r="CO5" i="5"/>
  <c r="BY5" i="5"/>
  <c r="BX5" i="5"/>
  <c r="BI5" i="5"/>
  <c r="DG5" i="5" s="1"/>
  <c r="BH5" i="5"/>
  <c r="AS5" i="5"/>
  <c r="AR5" i="5"/>
  <c r="AE5" i="5"/>
  <c r="AGU5" i="5" l="1"/>
  <c r="DW5" i="5"/>
  <c r="AU5" i="5"/>
  <c r="AV5" i="5" s="1"/>
  <c r="AW5" i="5" s="1"/>
  <c r="YU5" i="5"/>
  <c r="AJG5" i="5"/>
  <c r="RK5" i="5"/>
  <c r="QU5" i="5"/>
  <c r="AJW5" i="5"/>
  <c r="AFO5" i="5"/>
  <c r="FS5" i="5"/>
  <c r="AKM5" i="5"/>
  <c r="PO5" i="5"/>
  <c r="EM5" i="5"/>
  <c r="AEI5" i="5"/>
  <c r="VS5" i="5"/>
  <c r="ABW5" i="5"/>
  <c r="ZK5" i="5"/>
  <c r="UM5" i="5"/>
  <c r="KQ5" i="5"/>
  <c r="YE5" i="5"/>
  <c r="JK5" i="5"/>
  <c r="GY5" i="5"/>
  <c r="AGE5" i="5"/>
  <c r="ABG5" i="5"/>
  <c r="LG5" i="5"/>
  <c r="QE5" i="5"/>
  <c r="LW5" i="5"/>
  <c r="AIQ5" i="5"/>
  <c r="ADS5" i="5"/>
  <c r="XO5" i="5"/>
  <c r="KA5" i="5"/>
  <c r="OY5" i="5"/>
  <c r="IU5" i="5"/>
  <c r="GI5" i="5"/>
  <c r="VC5" i="5"/>
  <c r="WY5" i="5"/>
  <c r="ALC5" i="5"/>
  <c r="TW5" i="5"/>
  <c r="AIA5" i="5"/>
  <c r="ADC5" i="5"/>
  <c r="AAQ5" i="5"/>
  <c r="TG5" i="5"/>
  <c r="NC5" i="5"/>
  <c r="IE5" i="5"/>
  <c r="NS5" i="5"/>
  <c r="AEY5" i="5"/>
  <c r="WI5" i="5"/>
  <c r="SA5" i="5"/>
  <c r="AHK5" i="5"/>
  <c r="ACM5" i="5"/>
  <c r="AAA5" i="5"/>
  <c r="SQ5" i="5"/>
  <c r="MM5" i="5"/>
  <c r="FC5" i="5"/>
  <c r="HO5" i="5"/>
  <c r="CQ5" i="5"/>
  <c r="CA5" i="5"/>
  <c r="BK5" i="5"/>
  <c r="BL5" i="5" l="1"/>
  <c r="BM5" i="5" s="1"/>
  <c r="AX5" i="5"/>
  <c r="AP5" i="5" s="1"/>
  <c r="BA5" i="5"/>
  <c r="CB5" i="5" l="1"/>
  <c r="CC5" i="5" s="1"/>
  <c r="CD5" i="5" s="1"/>
  <c r="BN5" i="5"/>
  <c r="BF5" i="5" s="1"/>
  <c r="BQ5" i="5"/>
  <c r="CR5" i="5" l="1"/>
  <c r="BV5" i="5"/>
  <c r="CG5" i="5"/>
  <c r="DH5" i="5" l="1"/>
  <c r="CS5" i="5"/>
  <c r="CT5" i="5" s="1"/>
  <c r="CL5" i="5" s="1"/>
  <c r="CW5" i="5"/>
  <c r="BC5" i="5"/>
  <c r="AM5" i="5"/>
  <c r="DI5" i="5" l="1"/>
  <c r="DJ5" i="5" s="1"/>
  <c r="DB5" i="5" s="1"/>
  <c r="DX5" i="5"/>
  <c r="DM5" i="5"/>
  <c r="EC5" i="5" s="1"/>
  <c r="ES5" i="5" s="1"/>
  <c r="FI5" i="5" s="1"/>
  <c r="FY5" i="5" s="1"/>
  <c r="GO5" i="5" s="1"/>
  <c r="HE5" i="5" s="1"/>
  <c r="HU5" i="5" s="1"/>
  <c r="IK5" i="5" s="1"/>
  <c r="JA5" i="5" s="1"/>
  <c r="JQ5" i="5" s="1"/>
  <c r="KG5" i="5" s="1"/>
  <c r="KW5" i="5" s="1"/>
  <c r="LM5" i="5" s="1"/>
  <c r="MC5" i="5" s="1"/>
  <c r="MS5" i="5" s="1"/>
  <c r="NI5" i="5" s="1"/>
  <c r="NY5" i="5" s="1"/>
  <c r="OO5" i="5" s="1"/>
  <c r="PE5" i="5" s="1"/>
  <c r="PU5" i="5" s="1"/>
  <c r="QK5" i="5" s="1"/>
  <c r="RA5" i="5" s="1"/>
  <c r="RQ5" i="5" s="1"/>
  <c r="SG5" i="5" s="1"/>
  <c r="SW5" i="5" s="1"/>
  <c r="TM5" i="5" s="1"/>
  <c r="UC5" i="5" s="1"/>
  <c r="US5" i="5" s="1"/>
  <c r="VI5" i="5" s="1"/>
  <c r="VY5" i="5" s="1"/>
  <c r="WO5" i="5" s="1"/>
  <c r="XE5" i="5" s="1"/>
  <c r="XU5" i="5" s="1"/>
  <c r="YK5" i="5" s="1"/>
  <c r="ZA5" i="5" s="1"/>
  <c r="ZQ5" i="5" s="1"/>
  <c r="AAG5" i="5" s="1"/>
  <c r="AAW5" i="5" s="1"/>
  <c r="ABM5" i="5" s="1"/>
  <c r="ACC5" i="5" s="1"/>
  <c r="ACS5" i="5" s="1"/>
  <c r="ADI5" i="5" s="1"/>
  <c r="ADY5" i="5" s="1"/>
  <c r="AEO5" i="5" s="1"/>
  <c r="AFE5" i="5" s="1"/>
  <c r="AFU5" i="5" s="1"/>
  <c r="AGK5" i="5" s="1"/>
  <c r="AHA5" i="5" s="1"/>
  <c r="AHQ5" i="5" s="1"/>
  <c r="AIG5" i="5" s="1"/>
  <c r="AIW5" i="5" s="1"/>
  <c r="AJM5" i="5" s="1"/>
  <c r="AKC5" i="5" s="1"/>
  <c r="AKS5" i="5" s="1"/>
  <c r="AF5" i="5"/>
  <c r="DY5" i="5" l="1"/>
  <c r="DZ5" i="5" s="1"/>
  <c r="DR5" i="5" s="1"/>
  <c r="EN5" i="5"/>
  <c r="AG5" i="5"/>
  <c r="D67" i="7"/>
  <c r="D66" i="7"/>
  <c r="D65" i="7"/>
  <c r="D64" i="7"/>
  <c r="D63" i="7"/>
  <c r="D62" i="7"/>
  <c r="D61" i="7"/>
  <c r="C58" i="7"/>
  <c r="FD5" i="5" l="1"/>
  <c r="EO5" i="5"/>
  <c r="EP5" i="5" s="1"/>
  <c r="EH5" i="5" s="1"/>
  <c r="DN5" i="5"/>
  <c r="DK5" i="5" s="1"/>
  <c r="DQ5" i="5" s="1"/>
  <c r="DP5" i="5" s="1"/>
  <c r="ED5" i="5"/>
  <c r="EA5" i="5" s="1"/>
  <c r="EG5" i="5" s="1"/>
  <c r="ET5" i="5"/>
  <c r="EQ5" i="5" s="1"/>
  <c r="GP5" i="5"/>
  <c r="GM5" i="5" s="1"/>
  <c r="GS5" i="5" s="1"/>
  <c r="HF5" i="5"/>
  <c r="HC5" i="5" s="1"/>
  <c r="HI5" i="5" s="1"/>
  <c r="IL5" i="5"/>
  <c r="II5" i="5" s="1"/>
  <c r="IO5" i="5" s="1"/>
  <c r="JB5" i="5"/>
  <c r="IY5" i="5" s="1"/>
  <c r="JE5" i="5" s="1"/>
  <c r="JR5" i="5"/>
  <c r="JO5" i="5" s="1"/>
  <c r="JU5" i="5" s="1"/>
  <c r="RR5" i="5"/>
  <c r="RO5" i="5" s="1"/>
  <c r="RU5" i="5" s="1"/>
  <c r="SH5" i="5"/>
  <c r="SE5" i="5" s="1"/>
  <c r="SK5" i="5" s="1"/>
  <c r="VZ5" i="5"/>
  <c r="VW5" i="5" s="1"/>
  <c r="WC5" i="5" s="1"/>
  <c r="XV5" i="5"/>
  <c r="XS5" i="5" s="1"/>
  <c r="XY5" i="5" s="1"/>
  <c r="YL5" i="5"/>
  <c r="YI5" i="5" s="1"/>
  <c r="YO5" i="5" s="1"/>
  <c r="ZR5" i="5"/>
  <c r="ZO5" i="5" s="1"/>
  <c r="ZU5" i="5" s="1"/>
  <c r="AAX5" i="5"/>
  <c r="AAU5" i="5" s="1"/>
  <c r="ABA5" i="5" s="1"/>
  <c r="ACD5" i="5"/>
  <c r="ACA5" i="5" s="1"/>
  <c r="ACG5" i="5" s="1"/>
  <c r="CX5" i="5"/>
  <c r="CU5" i="5" s="1"/>
  <c r="DA5" i="5" s="1"/>
  <c r="CZ5" i="5" s="1"/>
  <c r="PF5" i="5"/>
  <c r="PC5" i="5" s="1"/>
  <c r="PI5" i="5" s="1"/>
  <c r="PV5" i="5"/>
  <c r="PS5" i="5" s="1"/>
  <c r="PY5" i="5" s="1"/>
  <c r="QL5" i="5"/>
  <c r="QI5" i="5" s="1"/>
  <c r="QO5" i="5" s="1"/>
  <c r="RB5" i="5"/>
  <c r="QY5" i="5" s="1"/>
  <c r="RE5" i="5" s="1"/>
  <c r="UD5" i="5"/>
  <c r="UA5" i="5" s="1"/>
  <c r="UG5" i="5" s="1"/>
  <c r="UT5" i="5"/>
  <c r="UQ5" i="5" s="1"/>
  <c r="UW5" i="5" s="1"/>
  <c r="VJ5" i="5"/>
  <c r="VG5" i="5" s="1"/>
  <c r="VM5" i="5" s="1"/>
  <c r="ZB5" i="5"/>
  <c r="YY5" i="5" s="1"/>
  <c r="ZE5" i="5" s="1"/>
  <c r="ABN5" i="5"/>
  <c r="ABK5" i="5" s="1"/>
  <c r="ABQ5" i="5" s="1"/>
  <c r="ADJ5" i="5"/>
  <c r="ADG5" i="5" s="1"/>
  <c r="ADM5" i="5" s="1"/>
  <c r="ADZ5" i="5"/>
  <c r="ADW5" i="5" s="1"/>
  <c r="AEC5" i="5" s="1"/>
  <c r="AEP5" i="5"/>
  <c r="AEM5" i="5" s="1"/>
  <c r="AES5" i="5" s="1"/>
  <c r="AGL5" i="5"/>
  <c r="AGI5" i="5" s="1"/>
  <c r="AGO5" i="5" s="1"/>
  <c r="AJN5" i="5"/>
  <c r="AJK5" i="5" s="1"/>
  <c r="AJQ5" i="5" s="1"/>
  <c r="MT5" i="5"/>
  <c r="MQ5" i="5" s="1"/>
  <c r="MW5" i="5" s="1"/>
  <c r="NJ5" i="5"/>
  <c r="NG5" i="5" s="1"/>
  <c r="NM5" i="5" s="1"/>
  <c r="NZ5" i="5"/>
  <c r="NW5" i="5" s="1"/>
  <c r="OC5" i="5" s="1"/>
  <c r="OP5" i="5"/>
  <c r="OM5" i="5" s="1"/>
  <c r="OS5" i="5" s="1"/>
  <c r="SX5" i="5"/>
  <c r="SU5" i="5" s="1"/>
  <c r="TA5" i="5" s="1"/>
  <c r="TN5" i="5"/>
  <c r="TK5" i="5" s="1"/>
  <c r="TQ5" i="5" s="1"/>
  <c r="AHR5" i="5"/>
  <c r="AHO5" i="5" s="1"/>
  <c r="AHU5" i="5" s="1"/>
  <c r="AIH5" i="5"/>
  <c r="AIE5" i="5" s="1"/>
  <c r="AIK5" i="5" s="1"/>
  <c r="AIX5" i="5"/>
  <c r="AIU5" i="5" s="1"/>
  <c r="AJA5" i="5" s="1"/>
  <c r="FZ5" i="5"/>
  <c r="FW5" i="5" s="1"/>
  <c r="GC5" i="5" s="1"/>
  <c r="MD5" i="5"/>
  <c r="MA5" i="5" s="1"/>
  <c r="MG5" i="5" s="1"/>
  <c r="WP5" i="5"/>
  <c r="WM5" i="5" s="1"/>
  <c r="WS5" i="5" s="1"/>
  <c r="KH5" i="5"/>
  <c r="KE5" i="5" s="1"/>
  <c r="KK5" i="5" s="1"/>
  <c r="KX5" i="5"/>
  <c r="KU5" i="5" s="1"/>
  <c r="LA5" i="5" s="1"/>
  <c r="XF5" i="5"/>
  <c r="XC5" i="5" s="1"/>
  <c r="XI5" i="5" s="1"/>
  <c r="AAH5" i="5"/>
  <c r="AAE5" i="5" s="1"/>
  <c r="AAK5" i="5" s="1"/>
  <c r="AFV5" i="5"/>
  <c r="AFS5" i="5" s="1"/>
  <c r="AFY5" i="5" s="1"/>
  <c r="AHB5" i="5"/>
  <c r="AGY5" i="5" s="1"/>
  <c r="AHE5" i="5" s="1"/>
  <c r="FJ5" i="5"/>
  <c r="FG5" i="5" s="1"/>
  <c r="FM5" i="5" s="1"/>
  <c r="LN5" i="5"/>
  <c r="LK5" i="5" s="1"/>
  <c r="LQ5" i="5" s="1"/>
  <c r="ACT5" i="5"/>
  <c r="ACQ5" i="5" s="1"/>
  <c r="ACW5" i="5" s="1"/>
  <c r="AKD5" i="5"/>
  <c r="AKA5" i="5" s="1"/>
  <c r="AKG5" i="5" s="1"/>
  <c r="HV5" i="5"/>
  <c r="HS5" i="5" s="1"/>
  <c r="HY5" i="5" s="1"/>
  <c r="AFF5" i="5"/>
  <c r="AFC5" i="5" s="1"/>
  <c r="AFI5" i="5" s="1"/>
  <c r="AKT5" i="5"/>
  <c r="AKQ5" i="5" s="1"/>
  <c r="AKW5" i="5" s="1"/>
  <c r="CH5" i="5"/>
  <c r="BR5" i="5"/>
  <c r="AL5" i="5"/>
  <c r="AI5" i="5" s="1"/>
  <c r="Z5" i="5" s="1"/>
  <c r="BB5" i="5"/>
  <c r="EW5" i="5" l="1"/>
  <c r="EF5" i="5"/>
  <c r="FT5" i="5"/>
  <c r="FE5" i="5"/>
  <c r="FF5" i="5" s="1"/>
  <c r="EX5" i="5" s="1"/>
  <c r="BO5" i="5"/>
  <c r="BU5" i="5" s="1"/>
  <c r="BT5" i="5" s="1"/>
  <c r="CE5" i="5"/>
  <c r="CK5" i="5" s="1"/>
  <c r="CJ5" i="5" s="1"/>
  <c r="AY5" i="5"/>
  <c r="H10" i="11" s="1"/>
  <c r="EV5" i="5" l="1"/>
  <c r="BE5" i="5"/>
  <c r="BD5" i="5" s="1"/>
  <c r="FU5" i="5"/>
  <c r="FV5" i="5" s="1"/>
  <c r="FN5" i="5" s="1"/>
  <c r="FL5" i="5" s="1"/>
  <c r="GJ5" i="5"/>
  <c r="AO5" i="5"/>
  <c r="AN5" i="5" s="1"/>
  <c r="GK5" i="5" l="1"/>
  <c r="GL5" i="5" s="1"/>
  <c r="GD5" i="5" s="1"/>
  <c r="GB5" i="5" s="1"/>
  <c r="GZ5" i="5"/>
  <c r="HP5" i="5" l="1"/>
  <c r="HA5" i="5"/>
  <c r="HB5" i="5" s="1"/>
  <c r="GT5" i="5" s="1"/>
  <c r="GR5" i="5" s="1"/>
  <c r="IF5" i="5" l="1"/>
  <c r="HQ5" i="5"/>
  <c r="HR5" i="5" s="1"/>
  <c r="HJ5" i="5" s="1"/>
  <c r="HH5" i="5" s="1"/>
  <c r="IG5" i="5" l="1"/>
  <c r="IH5" i="5" s="1"/>
  <c r="HZ5" i="5" s="1"/>
  <c r="HX5" i="5" s="1"/>
  <c r="IV5" i="5"/>
  <c r="JL5" i="5" l="1"/>
  <c r="IW5" i="5"/>
  <c r="IX5" i="5" s="1"/>
  <c r="IP5" i="5" s="1"/>
  <c r="IN5" i="5" s="1"/>
  <c r="JM5" i="5" l="1"/>
  <c r="JN5" i="5" s="1"/>
  <c r="JF5" i="5" s="1"/>
  <c r="JD5" i="5" s="1"/>
  <c r="KB5" i="5"/>
  <c r="KC5" i="5" l="1"/>
  <c r="KD5" i="5" s="1"/>
  <c r="JV5" i="5" s="1"/>
  <c r="JT5" i="5" s="1"/>
  <c r="KR5" i="5"/>
  <c r="LH5" i="5" l="1"/>
  <c r="KS5" i="5"/>
  <c r="KT5" i="5" s="1"/>
  <c r="KL5" i="5" s="1"/>
  <c r="KJ5" i="5" s="1"/>
  <c r="LI5" i="5" l="1"/>
  <c r="LJ5" i="5" s="1"/>
  <c r="LB5" i="5" s="1"/>
  <c r="KZ5" i="5" s="1"/>
  <c r="LX5" i="5"/>
  <c r="MN5" i="5" l="1"/>
  <c r="LY5" i="5"/>
  <c r="LZ5" i="5" s="1"/>
  <c r="LR5" i="5" s="1"/>
  <c r="LP5" i="5" s="1"/>
  <c r="ND5" i="5" l="1"/>
  <c r="MO5" i="5"/>
  <c r="MP5" i="5" s="1"/>
  <c r="MH5" i="5" s="1"/>
  <c r="MF5" i="5" s="1"/>
  <c r="NE5" i="5" l="1"/>
  <c r="NF5" i="5" s="1"/>
  <c r="MX5" i="5" s="1"/>
  <c r="MV5" i="5" s="1"/>
  <c r="NT5" i="5"/>
  <c r="OJ5" i="5" l="1"/>
  <c r="NU5" i="5"/>
  <c r="NV5" i="5" s="1"/>
  <c r="NN5" i="5" s="1"/>
  <c r="NL5" i="5" s="1"/>
  <c r="OZ5" i="5" l="1"/>
  <c r="OK5" i="5"/>
  <c r="OL5" i="5" s="1"/>
  <c r="OD5" i="5" s="1"/>
  <c r="OB5" i="5" s="1"/>
  <c r="PP5" i="5" l="1"/>
  <c r="PA5" i="5"/>
  <c r="PB5" i="5" s="1"/>
  <c r="OT5" i="5" s="1"/>
  <c r="OR5" i="5" s="1"/>
  <c r="PQ5" i="5" l="1"/>
  <c r="PR5" i="5" s="1"/>
  <c r="PJ5" i="5" s="1"/>
  <c r="PH5" i="5" s="1"/>
  <c r="QF5" i="5"/>
  <c r="QG5" i="5" l="1"/>
  <c r="QH5" i="5" s="1"/>
  <c r="PZ5" i="5" s="1"/>
  <c r="PX5" i="5" s="1"/>
  <c r="QV5" i="5"/>
  <c r="RL5" i="5" l="1"/>
  <c r="QW5" i="5"/>
  <c r="QX5" i="5" s="1"/>
  <c r="QP5" i="5" s="1"/>
  <c r="QN5" i="5" s="1"/>
  <c r="RM5" i="5" l="1"/>
  <c r="RN5" i="5" s="1"/>
  <c r="RF5" i="5" s="1"/>
  <c r="RD5" i="5" s="1"/>
  <c r="SB5" i="5"/>
  <c r="SC5" i="5" l="1"/>
  <c r="SD5" i="5" s="1"/>
  <c r="RV5" i="5" s="1"/>
  <c r="RT5" i="5" s="1"/>
  <c r="SR5" i="5"/>
  <c r="TH5" i="5" l="1"/>
  <c r="SS5" i="5"/>
  <c r="ST5" i="5" s="1"/>
  <c r="SL5" i="5" s="1"/>
  <c r="SJ5" i="5" s="1"/>
  <c r="TI5" i="5" l="1"/>
  <c r="TJ5" i="5" s="1"/>
  <c r="TB5" i="5" s="1"/>
  <c r="SZ5" i="5" s="1"/>
  <c r="TX5" i="5"/>
  <c r="TY5" i="5" l="1"/>
  <c r="TZ5" i="5" s="1"/>
  <c r="TR5" i="5" s="1"/>
  <c r="TP5" i="5" s="1"/>
  <c r="UN5" i="5"/>
  <c r="UO5" i="5" l="1"/>
  <c r="UP5" i="5" s="1"/>
  <c r="UH5" i="5" s="1"/>
  <c r="UF5" i="5" s="1"/>
  <c r="VD5" i="5"/>
  <c r="VE5" i="5" l="1"/>
  <c r="VF5" i="5" s="1"/>
  <c r="UX5" i="5" s="1"/>
  <c r="UV5" i="5" s="1"/>
  <c r="VT5" i="5"/>
  <c r="VU5" i="5" l="1"/>
  <c r="VV5" i="5" s="1"/>
  <c r="VN5" i="5" s="1"/>
  <c r="VL5" i="5" s="1"/>
  <c r="WJ5" i="5"/>
  <c r="WK5" i="5" l="1"/>
  <c r="WL5" i="5" s="1"/>
  <c r="WD5" i="5" s="1"/>
  <c r="WB5" i="5" s="1"/>
  <c r="WZ5" i="5"/>
  <c r="XP5" i="5" l="1"/>
  <c r="XA5" i="5"/>
  <c r="XB5" i="5" s="1"/>
  <c r="WT5" i="5" s="1"/>
  <c r="WR5" i="5" s="1"/>
  <c r="XQ5" i="5" l="1"/>
  <c r="XR5" i="5" s="1"/>
  <c r="XJ5" i="5" s="1"/>
  <c r="XH5" i="5" s="1"/>
  <c r="YF5" i="5"/>
  <c r="YV5" i="5" l="1"/>
  <c r="YG5" i="5"/>
  <c r="YH5" i="5" s="1"/>
  <c r="XZ5" i="5" s="1"/>
  <c r="XX5" i="5" s="1"/>
  <c r="YW5" i="5" l="1"/>
  <c r="YX5" i="5" s="1"/>
  <c r="YP5" i="5" s="1"/>
  <c r="YN5" i="5" s="1"/>
  <c r="ZL5" i="5"/>
  <c r="AAB5" i="5" l="1"/>
  <c r="ZM5" i="5"/>
  <c r="ZN5" i="5" s="1"/>
  <c r="ZF5" i="5" s="1"/>
  <c r="ZD5" i="5" s="1"/>
  <c r="AAR5" i="5" l="1"/>
  <c r="AAC5" i="5"/>
  <c r="AAD5" i="5" s="1"/>
  <c r="ZV5" i="5" s="1"/>
  <c r="ZT5" i="5" s="1"/>
  <c r="ABH5" i="5" l="1"/>
  <c r="AAS5" i="5"/>
  <c r="AAT5" i="5" s="1"/>
  <c r="AAL5" i="5" s="1"/>
  <c r="AAJ5" i="5" s="1"/>
  <c r="ABI5" i="5" l="1"/>
  <c r="ABJ5" i="5" s="1"/>
  <c r="ABB5" i="5" s="1"/>
  <c r="AAZ5" i="5" s="1"/>
  <c r="ABX5" i="5"/>
  <c r="ACN5" i="5" l="1"/>
  <c r="ABY5" i="5"/>
  <c r="ABZ5" i="5" s="1"/>
  <c r="ABR5" i="5" s="1"/>
  <c r="ABP5" i="5" s="1"/>
  <c r="ADD5" i="5" l="1"/>
  <c r="ACO5" i="5"/>
  <c r="ACP5" i="5" s="1"/>
  <c r="ACH5" i="5" s="1"/>
  <c r="ACF5" i="5" s="1"/>
  <c r="ADT5" i="5" l="1"/>
  <c r="ADE5" i="5"/>
  <c r="ADF5" i="5" s="1"/>
  <c r="ACX5" i="5" s="1"/>
  <c r="ACV5" i="5" s="1"/>
  <c r="ADU5" i="5" l="1"/>
  <c r="ADV5" i="5" s="1"/>
  <c r="ADN5" i="5" s="1"/>
  <c r="ADL5" i="5" s="1"/>
  <c r="AEJ5" i="5"/>
  <c r="AEK5" i="5" l="1"/>
  <c r="AEL5" i="5" s="1"/>
  <c r="AED5" i="5" s="1"/>
  <c r="AEB5" i="5" s="1"/>
  <c r="AEZ5" i="5"/>
  <c r="AFP5" i="5" l="1"/>
  <c r="AFA5" i="5"/>
  <c r="AFB5" i="5" s="1"/>
  <c r="AET5" i="5" s="1"/>
  <c r="AER5" i="5" s="1"/>
  <c r="AFQ5" i="5" l="1"/>
  <c r="AFR5" i="5" s="1"/>
  <c r="AFJ5" i="5" s="1"/>
  <c r="AFH5" i="5" s="1"/>
  <c r="AGF5" i="5"/>
  <c r="AGV5" i="5" l="1"/>
  <c r="AGG5" i="5"/>
  <c r="AGH5" i="5" s="1"/>
  <c r="AFZ5" i="5" s="1"/>
  <c r="AFX5" i="5" s="1"/>
  <c r="AHL5" i="5" l="1"/>
  <c r="AGW5" i="5"/>
  <c r="AGX5" i="5" s="1"/>
  <c r="AGP5" i="5" s="1"/>
  <c r="AGN5" i="5" s="1"/>
  <c r="AHM5" i="5" l="1"/>
  <c r="AHN5" i="5" s="1"/>
  <c r="AHF5" i="5" s="1"/>
  <c r="AHD5" i="5" s="1"/>
  <c r="AIB5" i="5"/>
  <c r="AIR5" i="5" l="1"/>
  <c r="AIC5" i="5"/>
  <c r="AID5" i="5" s="1"/>
  <c r="AHV5" i="5" s="1"/>
  <c r="AHT5" i="5" s="1"/>
  <c r="AJH5" i="5" l="1"/>
  <c r="AIS5" i="5"/>
  <c r="AIT5" i="5" s="1"/>
  <c r="AIL5" i="5" s="1"/>
  <c r="AIJ5" i="5" s="1"/>
  <c r="AJX5" i="5" l="1"/>
  <c r="AJI5" i="5"/>
  <c r="AJJ5" i="5" s="1"/>
  <c r="AJB5" i="5" s="1"/>
  <c r="AIZ5" i="5" s="1"/>
  <c r="AKN5" i="5" l="1"/>
  <c r="AJY5" i="5"/>
  <c r="AJZ5" i="5" s="1"/>
  <c r="AJR5" i="5" s="1"/>
  <c r="AJP5" i="5" s="1"/>
  <c r="ALD5" i="5" l="1"/>
  <c r="ALE5" i="5" s="1"/>
  <c r="AKO5" i="5"/>
  <c r="AKP5" i="5" s="1"/>
  <c r="AKH5" i="5" s="1"/>
  <c r="AKF5" i="5" s="1"/>
  <c r="ALF5" i="5" l="1"/>
  <c r="Y5" i="5" l="1"/>
  <c r="H18" i="11" s="1"/>
  <c r="AKX5" i="5"/>
  <c r="AKV5" i="5" s="1"/>
</calcChain>
</file>

<file path=xl/sharedStrings.xml><?xml version="1.0" encoding="utf-8"?>
<sst xmlns="http://schemas.openxmlformats.org/spreadsheetml/2006/main" count="1453" uniqueCount="338">
  <si>
    <t>本数</t>
  </si>
  <si>
    <t>保険金額の標準</t>
    <rPh sb="0" eb="2">
      <t>ホケン</t>
    </rPh>
    <rPh sb="2" eb="4">
      <t>キンガク</t>
    </rPh>
    <rPh sb="5" eb="7">
      <t>ヒョウジュン</t>
    </rPh>
    <phoneticPr fontId="3"/>
  </si>
  <si>
    <t>付保率</t>
    <rPh sb="0" eb="1">
      <t>フ</t>
    </rPh>
    <rPh sb="1" eb="3">
      <t>ホリツ</t>
    </rPh>
    <phoneticPr fontId="3"/>
  </si>
  <si>
    <t>立木度</t>
    <rPh sb="0" eb="3">
      <t>リュウボクド</t>
    </rPh>
    <phoneticPr fontId="3"/>
  </si>
  <si>
    <t>計算実施年月日</t>
    <rPh sb="0" eb="2">
      <t>ケイサン</t>
    </rPh>
    <rPh sb="2" eb="4">
      <t>ジッシ</t>
    </rPh>
    <rPh sb="4" eb="7">
      <t>ネンガッピ</t>
    </rPh>
    <phoneticPr fontId="3"/>
  </si>
  <si>
    <t>面積</t>
    <rPh sb="0" eb="2">
      <t>メンセキ</t>
    </rPh>
    <phoneticPr fontId="3"/>
  </si>
  <si>
    <t>保険料</t>
    <rPh sb="0" eb="3">
      <t>ホケンリョウ</t>
    </rPh>
    <phoneticPr fontId="3"/>
  </si>
  <si>
    <t>神奈川県</t>
  </si>
  <si>
    <t>和歌山県</t>
  </si>
  <si>
    <t>鹿児島県</t>
  </si>
  <si>
    <t>都道府県別等地区分保険料率一覧表</t>
    <rPh sb="0" eb="4">
      <t>トドウフケン</t>
    </rPh>
    <rPh sb="4" eb="5">
      <t>ベツ</t>
    </rPh>
    <rPh sb="5" eb="9">
      <t>トウチクブン</t>
    </rPh>
    <rPh sb="9" eb="11">
      <t>ホケン</t>
    </rPh>
    <rPh sb="11" eb="13">
      <t>リョウリツ</t>
    </rPh>
    <rPh sb="13" eb="16">
      <t>イチランヒョウ</t>
    </rPh>
    <phoneticPr fontId="7"/>
  </si>
  <si>
    <t>（針葉樹）</t>
    <rPh sb="1" eb="4">
      <t>シンヨウジュ</t>
    </rPh>
    <phoneticPr fontId="7"/>
  </si>
  <si>
    <t>（広葉樹）</t>
    <rPh sb="1" eb="4">
      <t>コウヨウジュ</t>
    </rPh>
    <phoneticPr fontId="7"/>
  </si>
  <si>
    <t>県  名</t>
    <rPh sb="0" eb="1">
      <t>ケン</t>
    </rPh>
    <rPh sb="3" eb="4">
      <t>メイ</t>
    </rPh>
    <phoneticPr fontId="7"/>
  </si>
  <si>
    <t>20年以下</t>
    <rPh sb="2" eb="5">
      <t>ネンイカ</t>
    </rPh>
    <phoneticPr fontId="7"/>
  </si>
  <si>
    <t>21年以上</t>
    <rPh sb="2" eb="5">
      <t>ネンイジョウ</t>
    </rPh>
    <phoneticPr fontId="7"/>
  </si>
  <si>
    <t>岡 山 県</t>
    <phoneticPr fontId="7"/>
  </si>
  <si>
    <t>広 島 県</t>
    <phoneticPr fontId="7"/>
  </si>
  <si>
    <t>山 口 県</t>
    <phoneticPr fontId="7"/>
  </si>
  <si>
    <t>徳 島 県</t>
    <phoneticPr fontId="7"/>
  </si>
  <si>
    <t>香 川 県</t>
    <phoneticPr fontId="7"/>
  </si>
  <si>
    <t>愛 媛 県</t>
    <phoneticPr fontId="7"/>
  </si>
  <si>
    <t>高 知 県</t>
    <phoneticPr fontId="7"/>
  </si>
  <si>
    <t>福 岡 県</t>
    <phoneticPr fontId="7"/>
  </si>
  <si>
    <t>佐 賀 県</t>
    <phoneticPr fontId="7"/>
  </si>
  <si>
    <t>長 崎 県</t>
    <phoneticPr fontId="7"/>
  </si>
  <si>
    <t>熊 本 県</t>
    <phoneticPr fontId="7"/>
  </si>
  <si>
    <t>大 分 県</t>
    <phoneticPr fontId="7"/>
  </si>
  <si>
    <t>宮 崎 県</t>
    <phoneticPr fontId="7"/>
  </si>
  <si>
    <t>針葉樹</t>
    <rPh sb="0" eb="3">
      <t>シンヨウジュ</t>
    </rPh>
    <phoneticPr fontId="7"/>
  </si>
  <si>
    <t>広葉樹</t>
    <rPh sb="0" eb="3">
      <t>コウヨウジュ</t>
    </rPh>
    <phoneticPr fontId="7"/>
  </si>
  <si>
    <t>沖 縄 県</t>
    <phoneticPr fontId="7"/>
  </si>
  <si>
    <t>コード</t>
    <phoneticPr fontId="7"/>
  </si>
  <si>
    <t>北 海 道</t>
    <phoneticPr fontId="7"/>
  </si>
  <si>
    <t>青 森 県</t>
    <phoneticPr fontId="7"/>
  </si>
  <si>
    <t>岩 手 県</t>
    <phoneticPr fontId="7"/>
  </si>
  <si>
    <t>宮 城 県</t>
    <phoneticPr fontId="7"/>
  </si>
  <si>
    <t>秋 田 県</t>
    <phoneticPr fontId="7"/>
  </si>
  <si>
    <t>山 形 県</t>
    <phoneticPr fontId="7"/>
  </si>
  <si>
    <t>福 島 県</t>
    <phoneticPr fontId="7"/>
  </si>
  <si>
    <t>茨 城 県</t>
    <phoneticPr fontId="7"/>
  </si>
  <si>
    <t>栃 木 県</t>
    <phoneticPr fontId="7"/>
  </si>
  <si>
    <t>群 馬 県</t>
    <phoneticPr fontId="7"/>
  </si>
  <si>
    <t>埼 玉 県</t>
    <phoneticPr fontId="7"/>
  </si>
  <si>
    <t>千 葉 県</t>
    <phoneticPr fontId="7"/>
  </si>
  <si>
    <t>東 京 都</t>
    <phoneticPr fontId="7"/>
  </si>
  <si>
    <t>新 潟 県</t>
    <phoneticPr fontId="7"/>
  </si>
  <si>
    <t>富 山 県</t>
    <phoneticPr fontId="7"/>
  </si>
  <si>
    <t>石 川 県</t>
    <phoneticPr fontId="7"/>
  </si>
  <si>
    <t>福 井 県</t>
    <phoneticPr fontId="7"/>
  </si>
  <si>
    <t>山 梨 県</t>
    <phoneticPr fontId="7"/>
  </si>
  <si>
    <t>長 野 県</t>
    <phoneticPr fontId="7"/>
  </si>
  <si>
    <t>岐 阜 県</t>
    <phoneticPr fontId="7"/>
  </si>
  <si>
    <t>静 岡 県</t>
    <phoneticPr fontId="7"/>
  </si>
  <si>
    <t>愛 知 県</t>
    <phoneticPr fontId="7"/>
  </si>
  <si>
    <t>三 重 県</t>
    <phoneticPr fontId="7"/>
  </si>
  <si>
    <t>滋 賀 県</t>
    <phoneticPr fontId="7"/>
  </si>
  <si>
    <t>京 都 府</t>
    <phoneticPr fontId="7"/>
  </si>
  <si>
    <t>大 阪 府</t>
    <phoneticPr fontId="7"/>
  </si>
  <si>
    <t>兵 庫 県</t>
    <phoneticPr fontId="7"/>
  </si>
  <si>
    <t>奈 良 県</t>
    <phoneticPr fontId="7"/>
  </si>
  <si>
    <t>鳥 取 県</t>
    <phoneticPr fontId="7"/>
  </si>
  <si>
    <t>島 根 県</t>
    <phoneticPr fontId="7"/>
  </si>
  <si>
    <t>１７年改正</t>
    <rPh sb="2" eb="3">
      <t>ネン</t>
    </rPh>
    <rPh sb="3" eb="5">
      <t>カイセイ</t>
    </rPh>
    <phoneticPr fontId="7"/>
  </si>
  <si>
    <t>その他針葉樹</t>
    <rPh sb="2" eb="3">
      <t>タ</t>
    </rPh>
    <rPh sb="3" eb="6">
      <t>シンヨウジュ</t>
    </rPh>
    <phoneticPr fontId="2"/>
  </si>
  <si>
    <t>広葉樹</t>
    <rPh sb="0" eb="3">
      <t>コウヨウジュ</t>
    </rPh>
    <phoneticPr fontId="2"/>
  </si>
  <si>
    <t>スギ</t>
    <phoneticPr fontId="2"/>
  </si>
  <si>
    <t>ヒノキ</t>
    <phoneticPr fontId="2"/>
  </si>
  <si>
    <t>契約期間</t>
    <rPh sb="0" eb="2">
      <t>ケイヤク</t>
    </rPh>
    <rPh sb="2" eb="4">
      <t>キカン</t>
    </rPh>
    <phoneticPr fontId="3"/>
  </si>
  <si>
    <t>割引率</t>
    <rPh sb="0" eb="3">
      <t>ワリビキリツ</t>
    </rPh>
    <phoneticPr fontId="3"/>
  </si>
  <si>
    <t>割引後保険料率</t>
    <rPh sb="0" eb="2">
      <t>ワリビキ</t>
    </rPh>
    <rPh sb="2" eb="3">
      <t>ゴ</t>
    </rPh>
    <rPh sb="3" eb="5">
      <t>ホケン</t>
    </rPh>
    <rPh sb="5" eb="7">
      <t>リョウリツ</t>
    </rPh>
    <phoneticPr fontId="3"/>
  </si>
  <si>
    <t>適用保険料率</t>
    <rPh sb="0" eb="2">
      <t>テキヨウ</t>
    </rPh>
    <rPh sb="2" eb="4">
      <t>ホケン</t>
    </rPh>
    <rPh sb="4" eb="6">
      <t>リョウリツ</t>
    </rPh>
    <phoneticPr fontId="3"/>
  </si>
  <si>
    <t>樹種名</t>
    <rPh sb="0" eb="3">
      <t>ジュシュメイ</t>
    </rPh>
    <phoneticPr fontId="3"/>
  </si>
  <si>
    <t>保険金額</t>
    <rPh sb="0" eb="2">
      <t>ホケン</t>
    </rPh>
    <rPh sb="2" eb="4">
      <t>キンガク</t>
    </rPh>
    <phoneticPr fontId="3"/>
  </si>
  <si>
    <t>分収割合</t>
    <rPh sb="0" eb="2">
      <t>ブンシュウ</t>
    </rPh>
    <rPh sb="2" eb="4">
      <t>ワリアイ</t>
    </rPh>
    <phoneticPr fontId="3"/>
  </si>
  <si>
    <t>スギ</t>
    <phoneticPr fontId="3"/>
  </si>
  <si>
    <t>ヒノキ</t>
    <phoneticPr fontId="3"/>
  </si>
  <si>
    <t>アテ</t>
    <phoneticPr fontId="3"/>
  </si>
  <si>
    <t>ヒバ</t>
    <phoneticPr fontId="3"/>
  </si>
  <si>
    <t>アスナロ</t>
    <phoneticPr fontId="3"/>
  </si>
  <si>
    <t>その他針葉樹</t>
    <rPh sb="2" eb="3">
      <t>タ</t>
    </rPh>
    <rPh sb="3" eb="6">
      <t>シンヨウジュ</t>
    </rPh>
    <phoneticPr fontId="3"/>
  </si>
  <si>
    <t>アカマツ・クロマツ</t>
    <phoneticPr fontId="3"/>
  </si>
  <si>
    <t>カラマツ</t>
    <phoneticPr fontId="3"/>
  </si>
  <si>
    <t>トドマツ</t>
    <phoneticPr fontId="3"/>
  </si>
  <si>
    <t>その他広葉樹</t>
    <rPh sb="2" eb="3">
      <t>タ</t>
    </rPh>
    <rPh sb="3" eb="6">
      <t>コウヨウジュ</t>
    </rPh>
    <phoneticPr fontId="3"/>
  </si>
  <si>
    <t>キリ</t>
    <phoneticPr fontId="3"/>
  </si>
  <si>
    <t>クヌギ</t>
    <phoneticPr fontId="3"/>
  </si>
  <si>
    <t>ナラ</t>
    <phoneticPr fontId="3"/>
  </si>
  <si>
    <t>ケヤキ</t>
    <phoneticPr fontId="3"/>
  </si>
  <si>
    <t>コード</t>
    <phoneticPr fontId="3"/>
  </si>
  <si>
    <t>区分</t>
    <rPh sb="0" eb="2">
      <t>クブン</t>
    </rPh>
    <phoneticPr fontId="3"/>
  </si>
  <si>
    <t>適用コード</t>
    <rPh sb="0" eb="2">
      <t>テキヨウ</t>
    </rPh>
    <phoneticPr fontId="3"/>
  </si>
  <si>
    <t>立木度</t>
    <rPh sb="0" eb="3">
      <t>リュウボクド</t>
    </rPh>
    <phoneticPr fontId="3"/>
  </si>
  <si>
    <t>面積</t>
    <rPh sb="0" eb="2">
      <t>メンセキ</t>
    </rPh>
    <phoneticPr fontId="3"/>
  </si>
  <si>
    <t>齢級</t>
    <rPh sb="0" eb="2">
      <t>レイキュウ</t>
    </rPh>
    <phoneticPr fontId="3"/>
  </si>
  <si>
    <t>4000～</t>
    <phoneticPr fontId="3"/>
  </si>
  <si>
    <t>200～</t>
    <phoneticPr fontId="3"/>
  </si>
  <si>
    <t>すぎⅠ</t>
    <phoneticPr fontId="3"/>
  </si>
  <si>
    <t>樹種・齢級</t>
    <rPh sb="0" eb="2">
      <t>ジュシュ</t>
    </rPh>
    <rPh sb="3" eb="5">
      <t>レイキュウ</t>
    </rPh>
    <phoneticPr fontId="3"/>
  </si>
  <si>
    <t>すぎⅡ</t>
    <phoneticPr fontId="3"/>
  </si>
  <si>
    <t>すぎⅢ</t>
    <phoneticPr fontId="3"/>
  </si>
  <si>
    <t>すぎⅣ</t>
    <phoneticPr fontId="3"/>
  </si>
  <si>
    <t>すぎⅤ</t>
    <phoneticPr fontId="3"/>
  </si>
  <si>
    <t>すぎⅥ</t>
    <phoneticPr fontId="3"/>
  </si>
  <si>
    <t>すぎⅦ</t>
    <phoneticPr fontId="3"/>
  </si>
  <si>
    <t>すぎⅧ</t>
    <phoneticPr fontId="3"/>
  </si>
  <si>
    <t>ひのきⅠ</t>
    <phoneticPr fontId="3"/>
  </si>
  <si>
    <t>ひのきⅡ</t>
    <phoneticPr fontId="3"/>
  </si>
  <si>
    <t>ひのきⅢ</t>
    <phoneticPr fontId="3"/>
  </si>
  <si>
    <t>ひのきⅣ</t>
    <phoneticPr fontId="3"/>
  </si>
  <si>
    <t>ひのきⅤ</t>
    <phoneticPr fontId="3"/>
  </si>
  <si>
    <t>ひのきⅥ</t>
    <phoneticPr fontId="3"/>
  </si>
  <si>
    <t>ひのきⅦ</t>
    <phoneticPr fontId="3"/>
  </si>
  <si>
    <t>ひのきⅧ</t>
    <phoneticPr fontId="3"/>
  </si>
  <si>
    <t>ひのきⅨ</t>
    <phoneticPr fontId="3"/>
  </si>
  <si>
    <t>ひのきⅩ以上</t>
    <rPh sb="4" eb="6">
      <t>イジョウ</t>
    </rPh>
    <phoneticPr fontId="3"/>
  </si>
  <si>
    <t>まつ類Ⅰ</t>
    <rPh sb="2" eb="3">
      <t>ルイ</t>
    </rPh>
    <phoneticPr fontId="3"/>
  </si>
  <si>
    <t>まつ類Ⅱ</t>
    <rPh sb="2" eb="3">
      <t>ルイ</t>
    </rPh>
    <phoneticPr fontId="3"/>
  </si>
  <si>
    <t>まつ類Ⅲ</t>
    <rPh sb="2" eb="3">
      <t>ルイ</t>
    </rPh>
    <phoneticPr fontId="3"/>
  </si>
  <si>
    <t>まつ類Ⅳ</t>
    <rPh sb="2" eb="3">
      <t>ルイ</t>
    </rPh>
    <phoneticPr fontId="3"/>
  </si>
  <si>
    <t>まつ類Ⅴ</t>
    <rPh sb="2" eb="3">
      <t>ルイ</t>
    </rPh>
    <phoneticPr fontId="3"/>
  </si>
  <si>
    <t>まつ類Ⅵ</t>
    <rPh sb="2" eb="3">
      <t>ルイ</t>
    </rPh>
    <phoneticPr fontId="3"/>
  </si>
  <si>
    <t>まつ類Ⅶ</t>
    <rPh sb="2" eb="3">
      <t>ルイ</t>
    </rPh>
    <phoneticPr fontId="3"/>
  </si>
  <si>
    <t>まつ類Ⅷ</t>
    <rPh sb="2" eb="3">
      <t>ルイ</t>
    </rPh>
    <phoneticPr fontId="3"/>
  </si>
  <si>
    <t>からまつⅠ</t>
    <phoneticPr fontId="3"/>
  </si>
  <si>
    <t>からまつⅡ</t>
    <phoneticPr fontId="3"/>
  </si>
  <si>
    <t>からまつⅢ</t>
    <phoneticPr fontId="3"/>
  </si>
  <si>
    <t>からまつⅣ</t>
    <phoneticPr fontId="3"/>
  </si>
  <si>
    <t>からまつⅤ</t>
    <phoneticPr fontId="3"/>
  </si>
  <si>
    <t>からまつⅥ</t>
    <phoneticPr fontId="3"/>
  </si>
  <si>
    <t>からまつⅦ</t>
    <phoneticPr fontId="3"/>
  </si>
  <si>
    <t>からまつⅧ</t>
    <phoneticPr fontId="3"/>
  </si>
  <si>
    <t>その他の針葉樹・広葉樹Ⅰ</t>
    <rPh sb="2" eb="3">
      <t>タ</t>
    </rPh>
    <rPh sb="4" eb="7">
      <t>シンヨウジュ</t>
    </rPh>
    <rPh sb="8" eb="11">
      <t>コウヨウジュ</t>
    </rPh>
    <phoneticPr fontId="3"/>
  </si>
  <si>
    <t>その他の針葉樹・広葉樹Ⅱ</t>
    <rPh sb="2" eb="3">
      <t>タ</t>
    </rPh>
    <rPh sb="4" eb="7">
      <t>シンヨウジュ</t>
    </rPh>
    <rPh sb="8" eb="11">
      <t>コウヨウジュ</t>
    </rPh>
    <phoneticPr fontId="3"/>
  </si>
  <si>
    <t>その他の針葉樹・広葉樹Ⅲ</t>
    <rPh sb="2" eb="3">
      <t>タ</t>
    </rPh>
    <rPh sb="4" eb="7">
      <t>シンヨウジュ</t>
    </rPh>
    <rPh sb="8" eb="11">
      <t>コウヨウジュ</t>
    </rPh>
    <phoneticPr fontId="3"/>
  </si>
  <si>
    <t>その他の針葉樹・広葉樹Ⅳ</t>
    <rPh sb="2" eb="3">
      <t>タ</t>
    </rPh>
    <rPh sb="4" eb="7">
      <t>シンヨウジュ</t>
    </rPh>
    <rPh sb="8" eb="11">
      <t>コウヨウジュ</t>
    </rPh>
    <phoneticPr fontId="3"/>
  </si>
  <si>
    <t>その他の針葉樹・広葉樹Ⅴ</t>
    <rPh sb="2" eb="3">
      <t>タ</t>
    </rPh>
    <rPh sb="4" eb="7">
      <t>シンヨウジュ</t>
    </rPh>
    <rPh sb="8" eb="11">
      <t>コウヨウジュ</t>
    </rPh>
    <phoneticPr fontId="3"/>
  </si>
  <si>
    <t>その他の針葉樹・広葉樹Ⅵ</t>
    <rPh sb="2" eb="3">
      <t>タ</t>
    </rPh>
    <rPh sb="4" eb="7">
      <t>シンヨウジュ</t>
    </rPh>
    <rPh sb="8" eb="11">
      <t>コウヨウジュ</t>
    </rPh>
    <phoneticPr fontId="3"/>
  </si>
  <si>
    <t>その他の針葉樹・広葉樹Ⅶ</t>
    <rPh sb="2" eb="3">
      <t>タ</t>
    </rPh>
    <rPh sb="4" eb="7">
      <t>シンヨウジュ</t>
    </rPh>
    <rPh sb="8" eb="11">
      <t>コウヨウジュ</t>
    </rPh>
    <phoneticPr fontId="3"/>
  </si>
  <si>
    <t>その他の針葉樹・広葉樹Ⅷ</t>
    <rPh sb="2" eb="3">
      <t>タ</t>
    </rPh>
    <rPh sb="4" eb="7">
      <t>シンヨウジュ</t>
    </rPh>
    <rPh sb="8" eb="11">
      <t>コウヨウジュ</t>
    </rPh>
    <phoneticPr fontId="3"/>
  </si>
  <si>
    <t>きり等Ⅰ</t>
    <rPh sb="2" eb="3">
      <t>トウ</t>
    </rPh>
    <phoneticPr fontId="3"/>
  </si>
  <si>
    <t>きり等Ⅱ</t>
    <rPh sb="2" eb="3">
      <t>トウ</t>
    </rPh>
    <phoneticPr fontId="3"/>
  </si>
  <si>
    <t>きり等Ⅲ</t>
    <rPh sb="2" eb="3">
      <t>トウ</t>
    </rPh>
    <phoneticPr fontId="3"/>
  </si>
  <si>
    <t>きり等Ⅳ</t>
    <rPh sb="2" eb="3">
      <t>トウ</t>
    </rPh>
    <phoneticPr fontId="3"/>
  </si>
  <si>
    <t>きり等Ⅴ</t>
    <rPh sb="2" eb="3">
      <t>トウ</t>
    </rPh>
    <phoneticPr fontId="3"/>
  </si>
  <si>
    <t>きり等Ⅵ以上</t>
    <rPh sb="2" eb="3">
      <t>トウ</t>
    </rPh>
    <rPh sb="4" eb="6">
      <t>イジョウ</t>
    </rPh>
    <phoneticPr fontId="3"/>
  </si>
  <si>
    <t>ha当たり植栽本数</t>
    <rPh sb="2" eb="3">
      <t>ア</t>
    </rPh>
    <rPh sb="5" eb="7">
      <t>ショクサイ</t>
    </rPh>
    <rPh sb="7" eb="9">
      <t>ホンスウ</t>
    </rPh>
    <phoneticPr fontId="3"/>
  </si>
  <si>
    <t>齢級別限界生立木数</t>
    <rPh sb="0" eb="3">
      <t>レイキュウベツ</t>
    </rPh>
    <rPh sb="3" eb="5">
      <t>ゲンカイ</t>
    </rPh>
    <rPh sb="5" eb="6">
      <t>セイ</t>
    </rPh>
    <rPh sb="6" eb="8">
      <t>リュウボク</t>
    </rPh>
    <rPh sb="8" eb="9">
      <t>スウ</t>
    </rPh>
    <phoneticPr fontId="3"/>
  </si>
  <si>
    <t>2000～2499</t>
    <phoneticPr fontId="3"/>
  </si>
  <si>
    <t>2500～2999</t>
    <phoneticPr fontId="3"/>
  </si>
  <si>
    <t>3000～3999</t>
    <phoneticPr fontId="3"/>
  </si>
  <si>
    <t>ひのき</t>
    <phoneticPr fontId="3"/>
  </si>
  <si>
    <t>からまつ</t>
    <phoneticPr fontId="3"/>
  </si>
  <si>
    <t>林齢</t>
    <rPh sb="0" eb="1">
      <t>リン</t>
    </rPh>
    <rPh sb="1" eb="2">
      <t>レイ</t>
    </rPh>
    <phoneticPr fontId="3"/>
  </si>
  <si>
    <t>その他の針葉樹・広葉樹</t>
    <rPh sb="2" eb="3">
      <t>タ</t>
    </rPh>
    <rPh sb="4" eb="7">
      <t>シンヨウジュ</t>
    </rPh>
    <rPh sb="8" eb="11">
      <t>コウヨウジュ</t>
    </rPh>
    <phoneticPr fontId="3"/>
  </si>
  <si>
    <t>まつ類</t>
    <rPh sb="2" eb="3">
      <t>ルイ</t>
    </rPh>
    <phoneticPr fontId="3"/>
  </si>
  <si>
    <t>きり等</t>
    <rPh sb="2" eb="3">
      <t>トウ</t>
    </rPh>
    <phoneticPr fontId="3"/>
  </si>
  <si>
    <t>Ⅰ</t>
    <phoneticPr fontId="3"/>
  </si>
  <si>
    <t>Ⅱ</t>
    <phoneticPr fontId="3"/>
  </si>
  <si>
    <t>Ⅲ</t>
    <phoneticPr fontId="3"/>
  </si>
  <si>
    <t>Ⅳ</t>
    <phoneticPr fontId="3"/>
  </si>
  <si>
    <t>Ⅴ</t>
    <phoneticPr fontId="3"/>
  </si>
  <si>
    <t>Ⅵ</t>
    <phoneticPr fontId="3"/>
  </si>
  <si>
    <t>Ⅶ</t>
    <phoneticPr fontId="3"/>
  </si>
  <si>
    <t>Ⅷ</t>
    <phoneticPr fontId="3"/>
  </si>
  <si>
    <t>Ⅸ</t>
    <phoneticPr fontId="3"/>
  </si>
  <si>
    <t>Ⅹ以上</t>
    <rPh sb="1" eb="3">
      <t>イジョウ</t>
    </rPh>
    <phoneticPr fontId="3"/>
  </si>
  <si>
    <t>すぎⅨ</t>
    <phoneticPr fontId="3"/>
  </si>
  <si>
    <t>すぎⅩ以上</t>
    <rPh sb="3" eb="5">
      <t>イジョウ</t>
    </rPh>
    <phoneticPr fontId="3"/>
  </si>
  <si>
    <t>まつ類Ⅸ</t>
    <rPh sb="2" eb="3">
      <t>ルイ</t>
    </rPh>
    <phoneticPr fontId="3"/>
  </si>
  <si>
    <t>まつ類Ⅹ以上</t>
    <rPh sb="2" eb="3">
      <t>ルイ</t>
    </rPh>
    <rPh sb="4" eb="6">
      <t>イジョウ</t>
    </rPh>
    <phoneticPr fontId="3"/>
  </si>
  <si>
    <t>からまつⅨ</t>
    <phoneticPr fontId="3"/>
  </si>
  <si>
    <t>からまつⅩ以上</t>
    <rPh sb="5" eb="7">
      <t>イジョウ</t>
    </rPh>
    <phoneticPr fontId="3"/>
  </si>
  <si>
    <t>その他の針葉樹・広葉樹Ⅸ</t>
    <rPh sb="2" eb="3">
      <t>タ</t>
    </rPh>
    <rPh sb="4" eb="7">
      <t>シンヨウジュ</t>
    </rPh>
    <rPh sb="8" eb="11">
      <t>コウヨウジュ</t>
    </rPh>
    <phoneticPr fontId="3"/>
  </si>
  <si>
    <t>その他の針葉樹・広葉樹Ⅹ以上</t>
    <rPh sb="2" eb="3">
      <t>タ</t>
    </rPh>
    <rPh sb="4" eb="7">
      <t>シンヨウジュ</t>
    </rPh>
    <rPh sb="8" eb="11">
      <t>コウヨウジュ</t>
    </rPh>
    <rPh sb="12" eb="14">
      <t>イジョウ</t>
    </rPh>
    <phoneticPr fontId="3"/>
  </si>
  <si>
    <t>限界生立木本数</t>
    <rPh sb="0" eb="2">
      <t>ゲンカイ</t>
    </rPh>
    <rPh sb="2" eb="3">
      <t>セイ</t>
    </rPh>
    <rPh sb="3" eb="5">
      <t>リュウボク</t>
    </rPh>
    <rPh sb="5" eb="7">
      <t>ホンスウ</t>
    </rPh>
    <phoneticPr fontId="3"/>
  </si>
  <si>
    <t>齢級別限界生立本数の樹種区分</t>
    <rPh sb="0" eb="3">
      <t>レイキュウベツ</t>
    </rPh>
    <rPh sb="3" eb="5">
      <t>ゲンカイ</t>
    </rPh>
    <rPh sb="5" eb="6">
      <t>セイ</t>
    </rPh>
    <rPh sb="6" eb="7">
      <t>リツ</t>
    </rPh>
    <rPh sb="7" eb="9">
      <t>ホンスウ</t>
    </rPh>
    <rPh sb="10" eb="12">
      <t>ジュシュ</t>
    </rPh>
    <rPh sb="12" eb="14">
      <t>クブン</t>
    </rPh>
    <phoneticPr fontId="3"/>
  </si>
  <si>
    <t>樹種区分コードの樹種区分</t>
    <rPh sb="0" eb="2">
      <t>ジュシュ</t>
    </rPh>
    <rPh sb="2" eb="4">
      <t>クブン</t>
    </rPh>
    <rPh sb="8" eb="10">
      <t>ジュシュ</t>
    </rPh>
    <rPh sb="10" eb="12">
      <t>クブン</t>
    </rPh>
    <phoneticPr fontId="3"/>
  </si>
  <si>
    <t>※20160901現在、きり等については未対応</t>
    <rPh sb="9" eb="11">
      <t>ゲンザイ</t>
    </rPh>
    <rPh sb="14" eb="15">
      <t>トウ</t>
    </rPh>
    <rPh sb="20" eb="23">
      <t>ミタイオウ</t>
    </rPh>
    <phoneticPr fontId="3"/>
  </si>
  <si>
    <t>保険料合計</t>
    <rPh sb="0" eb="3">
      <t>ホケンリョウ</t>
    </rPh>
    <rPh sb="3" eb="5">
      <t>ゴウケイ</t>
    </rPh>
    <phoneticPr fontId="3"/>
  </si>
  <si>
    <t>ha当たりの植栽本数</t>
    <rPh sb="2" eb="3">
      <t>ア</t>
    </rPh>
    <rPh sb="6" eb="8">
      <t>ショクサイ</t>
    </rPh>
    <rPh sb="8" eb="10">
      <t>ホンスウ</t>
    </rPh>
    <phoneticPr fontId="3"/>
  </si>
  <si>
    <t>齢級</t>
    <rPh sb="0" eb="2">
      <t>レイキュウ</t>
    </rPh>
    <phoneticPr fontId="3"/>
  </si>
  <si>
    <t>樹種</t>
    <rPh sb="0" eb="2">
      <t>ジュシュ</t>
    </rPh>
    <phoneticPr fontId="3"/>
  </si>
  <si>
    <t>樹種＋齢級</t>
    <rPh sb="0" eb="2">
      <t>ジュシュ</t>
    </rPh>
    <rPh sb="3" eb="5">
      <t>レイキュウ</t>
    </rPh>
    <phoneticPr fontId="3"/>
  </si>
  <si>
    <t>適用</t>
    <rPh sb="0" eb="2">
      <t>テキヨウ</t>
    </rPh>
    <phoneticPr fontId="3"/>
  </si>
  <si>
    <t>適用保険料率</t>
    <rPh sb="0" eb="2">
      <t>テキヨウ</t>
    </rPh>
    <rPh sb="2" eb="4">
      <t>ホケン</t>
    </rPh>
    <rPh sb="4" eb="5">
      <t>リョウ</t>
    </rPh>
    <rPh sb="5" eb="6">
      <t>リツ</t>
    </rPh>
    <phoneticPr fontId="3"/>
  </si>
  <si>
    <t>福井県</t>
  </si>
  <si>
    <t>すぎ</t>
    <phoneticPr fontId="3"/>
  </si>
  <si>
    <t>北海道</t>
  </si>
  <si>
    <t>青森県</t>
  </si>
  <si>
    <t>岩手県</t>
  </si>
  <si>
    <t>宮城県</t>
  </si>
  <si>
    <t>秋田県</t>
    <phoneticPr fontId="3"/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</si>
  <si>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</si>
  <si>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</si>
  <si>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</si>
  <si>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</si>
  <si>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</si>
  <si>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</si>
  <si>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</si>
  <si>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</si>
  <si>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新潟県</t>
  </si>
  <si>
    <t>富山県</t>
  </si>
  <si>
    <t>石川県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</si>
  <si>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</si>
  <si>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</si>
  <si>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</si>
  <si>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</si>
  <si>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</si>
  <si>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</si>
  <si>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</si>
  <si>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</si>
  <si>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</si>
  <si>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</si>
  <si>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</si>
  <si>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</si>
  <si>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</si>
  <si>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</si>
  <si>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</si>
  <si>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</si>
  <si>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</si>
  <si>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</si>
  <si>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</si>
  <si>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</si>
  <si>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</si>
  <si>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</si>
  <si>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</si>
  <si>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</si>
  <si>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</si>
  <si>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</si>
  <si>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沖縄県</t>
  </si>
  <si>
    <t>都道府県</t>
    <rPh sb="0" eb="4">
      <t>トドウフケン</t>
    </rPh>
    <phoneticPr fontId="3"/>
  </si>
  <si>
    <t>林齢
（契約時）</t>
    <phoneticPr fontId="3"/>
  </si>
  <si>
    <t>齢級別限界生立木本数（計算用:入力不要）</t>
    <rPh sb="0" eb="3">
      <t>レイキュウベツ</t>
    </rPh>
    <rPh sb="3" eb="5">
      <t>ゲンカイ</t>
    </rPh>
    <rPh sb="5" eb="6">
      <t>セイ</t>
    </rPh>
    <rPh sb="6" eb="8">
      <t>リュウボク</t>
    </rPh>
    <rPh sb="8" eb="10">
      <t>ホンスウ</t>
    </rPh>
    <rPh sb="11" eb="14">
      <t>ケイサンヨウ</t>
    </rPh>
    <rPh sb="15" eb="17">
      <t>ニュウリョク</t>
    </rPh>
    <rPh sb="17" eb="19">
      <t>フヨウ</t>
    </rPh>
    <phoneticPr fontId="3"/>
  </si>
  <si>
    <t>ha当たり
植栽本数</t>
    <rPh sb="2" eb="3">
      <t>ア</t>
    </rPh>
    <rPh sb="6" eb="8">
      <t>ショクサイ</t>
    </rPh>
    <rPh sb="8" eb="10">
      <t>ホンスウ</t>
    </rPh>
    <phoneticPr fontId="2"/>
  </si>
  <si>
    <t>樹種
コード1</t>
    <rPh sb="0" eb="2">
      <t>ジュシュ</t>
    </rPh>
    <phoneticPr fontId="3"/>
  </si>
  <si>
    <t>都道府県
コード</t>
    <rPh sb="0" eb="4">
      <t>トドウフケン</t>
    </rPh>
    <phoneticPr fontId="3"/>
  </si>
  <si>
    <t>５年生以下</t>
    <rPh sb="1" eb="3">
      <t>ネンセイ</t>
    </rPh>
    <rPh sb="3" eb="5">
      <t>イカ</t>
    </rPh>
    <phoneticPr fontId="3"/>
  </si>
  <si>
    <t>６年生以上</t>
    <rPh sb="1" eb="3">
      <t>ネンセイ</t>
    </rPh>
    <rPh sb="3" eb="5">
      <t>イジョウ</t>
    </rPh>
    <phoneticPr fontId="3"/>
  </si>
  <si>
    <t>料率区切り</t>
    <rPh sb="0" eb="2">
      <t>リョウリツ</t>
    </rPh>
    <rPh sb="2" eb="4">
      <t>クギ</t>
    </rPh>
    <phoneticPr fontId="3"/>
  </si>
  <si>
    <t>第1年次保険金額</t>
    <phoneticPr fontId="3"/>
  </si>
  <si>
    <t>累積保険料率
(四捨五入)</t>
    <rPh sb="0" eb="2">
      <t>ルイセキ</t>
    </rPh>
    <rPh sb="2" eb="4">
      <t>ホケン</t>
    </rPh>
    <rPh sb="4" eb="6">
      <t>リョウリツ</t>
    </rPh>
    <rPh sb="8" eb="12">
      <t>シシャゴニュウ</t>
    </rPh>
    <phoneticPr fontId="3"/>
  </si>
  <si>
    <t>累積保険料率</t>
    <phoneticPr fontId="3"/>
  </si>
  <si>
    <t>第2年次保険金額</t>
    <phoneticPr fontId="3"/>
  </si>
  <si>
    <t>第3年次保険金額</t>
    <phoneticPr fontId="3"/>
  </si>
  <si>
    <t>5年以下</t>
    <rPh sb="1" eb="4">
      <t>ネンイカ</t>
    </rPh>
    <phoneticPr fontId="7"/>
  </si>
  <si>
    <t>6年以上</t>
    <rPh sb="1" eb="4">
      <t>ネンイジョウ</t>
    </rPh>
    <phoneticPr fontId="7"/>
  </si>
  <si>
    <t>継続・花粉症割引入力用リスト</t>
    <rPh sb="0" eb="2">
      <t>ケイゾク</t>
    </rPh>
    <rPh sb="3" eb="6">
      <t>カフンショウ</t>
    </rPh>
    <rPh sb="6" eb="8">
      <t>ワリビキ</t>
    </rPh>
    <rPh sb="8" eb="11">
      <t>ニュウリョクヨウ</t>
    </rPh>
    <phoneticPr fontId="7"/>
  </si>
  <si>
    <t>有</t>
    <rPh sb="0" eb="1">
      <t>ア</t>
    </rPh>
    <phoneticPr fontId="7"/>
  </si>
  <si>
    <t>端数日数</t>
    <rPh sb="0" eb="2">
      <t>ハスウ</t>
    </rPh>
    <rPh sb="2" eb="4">
      <t>ニッスウ</t>
    </rPh>
    <phoneticPr fontId="3"/>
  </si>
  <si>
    <t>第16年次保険金額</t>
    <phoneticPr fontId="3"/>
  </si>
  <si>
    <t>第17年次保険金額</t>
    <phoneticPr fontId="3"/>
  </si>
  <si>
    <t>第19年次保険金額</t>
    <phoneticPr fontId="3"/>
  </si>
  <si>
    <t>第20年次保険金額</t>
    <phoneticPr fontId="3"/>
  </si>
  <si>
    <t>第22年次保険金額</t>
    <phoneticPr fontId="3"/>
  </si>
  <si>
    <t>第25年次保険金額</t>
    <phoneticPr fontId="3"/>
  </si>
  <si>
    <t>第28年次保険金額</t>
    <phoneticPr fontId="3"/>
  </si>
  <si>
    <t>第31年次保険金額</t>
    <phoneticPr fontId="3"/>
  </si>
  <si>
    <t>第34年次保険金額</t>
    <phoneticPr fontId="3"/>
  </si>
  <si>
    <t>第36年次保険金額</t>
    <phoneticPr fontId="3"/>
  </si>
  <si>
    <t>第37年次保険金額</t>
    <phoneticPr fontId="3"/>
  </si>
  <si>
    <t>第38年次保険金額</t>
    <phoneticPr fontId="3"/>
  </si>
  <si>
    <t>第39年次保険金額</t>
    <phoneticPr fontId="3"/>
  </si>
  <si>
    <t>第41年次保険金額</t>
    <phoneticPr fontId="3"/>
  </si>
  <si>
    <t>第5年次保険金額</t>
    <phoneticPr fontId="3"/>
  </si>
  <si>
    <t>第6年次保険金額</t>
    <phoneticPr fontId="3"/>
  </si>
  <si>
    <t>第7年次保険金額</t>
    <phoneticPr fontId="3"/>
  </si>
  <si>
    <t>第8年次保険金額</t>
    <phoneticPr fontId="3"/>
  </si>
  <si>
    <t>第9年次保険金額</t>
    <phoneticPr fontId="3"/>
  </si>
  <si>
    <t>第10年次保険金額</t>
    <phoneticPr fontId="3"/>
  </si>
  <si>
    <t>第11年次保険金額</t>
    <phoneticPr fontId="3"/>
  </si>
  <si>
    <t>第13年次保険金額</t>
    <phoneticPr fontId="3"/>
  </si>
  <si>
    <t>割引</t>
    <rPh sb="0" eb="2">
      <t>ワリビキ</t>
    </rPh>
    <phoneticPr fontId="3"/>
  </si>
  <si>
    <t>第4年次保険金額</t>
    <phoneticPr fontId="3"/>
  </si>
  <si>
    <t>第12年次保険金額</t>
    <phoneticPr fontId="3"/>
  </si>
  <si>
    <t>第14年次保険金額</t>
    <phoneticPr fontId="3"/>
  </si>
  <si>
    <t>第15年次保険金額</t>
    <phoneticPr fontId="3"/>
  </si>
  <si>
    <t>第18年次保険金額</t>
    <phoneticPr fontId="3"/>
  </si>
  <si>
    <t>第21年次保険金額</t>
    <phoneticPr fontId="3"/>
  </si>
  <si>
    <t>第23年次保険金額</t>
    <phoneticPr fontId="3"/>
  </si>
  <si>
    <t>第24年次保険金額</t>
    <phoneticPr fontId="3"/>
  </si>
  <si>
    <t>第26年次保険金額</t>
    <phoneticPr fontId="3"/>
  </si>
  <si>
    <t>第27年次保険金額</t>
    <phoneticPr fontId="3"/>
  </si>
  <si>
    <t>第29年次保険金額</t>
    <phoneticPr fontId="3"/>
  </si>
  <si>
    <t>第30年次保険金額</t>
    <phoneticPr fontId="3"/>
  </si>
  <si>
    <t>第32年次保険金額</t>
    <phoneticPr fontId="3"/>
  </si>
  <si>
    <t>第33年次保険金額</t>
    <phoneticPr fontId="3"/>
  </si>
  <si>
    <t>第35年次保険金額</t>
    <phoneticPr fontId="3"/>
  </si>
  <si>
    <t>第40年次保険金額</t>
    <phoneticPr fontId="3"/>
  </si>
  <si>
    <t>第42年次保険金額</t>
    <phoneticPr fontId="3"/>
  </si>
  <si>
    <t>第43年次保険金額</t>
    <phoneticPr fontId="3"/>
  </si>
  <si>
    <t>第44年次保険金額</t>
    <phoneticPr fontId="3"/>
  </si>
  <si>
    <t>第45年次保険金額</t>
    <phoneticPr fontId="3"/>
  </si>
  <si>
    <t>第46年次保険金額</t>
    <phoneticPr fontId="3"/>
  </si>
  <si>
    <t>第47年次保険金額</t>
    <phoneticPr fontId="3"/>
  </si>
  <si>
    <t>第48年次保険金額</t>
    <phoneticPr fontId="3"/>
  </si>
  <si>
    <t>第49年次保険金額</t>
    <phoneticPr fontId="3"/>
  </si>
  <si>
    <t>第50年次保険金額</t>
    <phoneticPr fontId="3"/>
  </si>
  <si>
    <t>第51年次保険金額</t>
    <phoneticPr fontId="3"/>
  </si>
  <si>
    <t>第52年次保険金額</t>
    <phoneticPr fontId="3"/>
  </si>
  <si>
    <t>第53年次保険金額</t>
    <phoneticPr fontId="3"/>
  </si>
  <si>
    <t>第54年次保険金額</t>
    <phoneticPr fontId="3"/>
  </si>
  <si>
    <t>第55年次保険金額</t>
    <phoneticPr fontId="3"/>
  </si>
  <si>
    <t>第56年次保険金額</t>
    <phoneticPr fontId="3"/>
  </si>
  <si>
    <t>第57年次保険金額</t>
    <phoneticPr fontId="3"/>
  </si>
  <si>
    <t>第58年次保険金額</t>
    <phoneticPr fontId="3"/>
  </si>
  <si>
    <t>第59年次保険金額</t>
    <phoneticPr fontId="3"/>
  </si>
  <si>
    <t>第60年次保険金額</t>
    <phoneticPr fontId="3"/>
  </si>
  <si>
    <t>保険金額CD2</t>
    <rPh sb="0" eb="2">
      <t>ホケン</t>
    </rPh>
    <rPh sb="2" eb="4">
      <t>キンガク</t>
    </rPh>
    <phoneticPr fontId="3"/>
  </si>
  <si>
    <t>分収計算</t>
    <rPh sb="0" eb="2">
      <t>ブンシュウ</t>
    </rPh>
    <rPh sb="2" eb="4">
      <t>ケイサン</t>
    </rPh>
    <phoneticPr fontId="3"/>
  </si>
  <si>
    <t>付保計算</t>
    <rPh sb="0" eb="1">
      <t>フ</t>
    </rPh>
    <rPh sb="1" eb="2">
      <t>ホ</t>
    </rPh>
    <rPh sb="2" eb="4">
      <t>ケイサン</t>
    </rPh>
    <phoneticPr fontId="3"/>
  </si>
  <si>
    <t>累積保険料率</t>
  </si>
  <si>
    <t>最終年度の
保険金額</t>
    <rPh sb="0" eb="2">
      <t>サイシュウ</t>
    </rPh>
    <rPh sb="2" eb="4">
      <t>ネンド</t>
    </rPh>
    <rPh sb="6" eb="8">
      <t>ホケン</t>
    </rPh>
    <rPh sb="8" eb="10">
      <t>キンガク</t>
    </rPh>
    <phoneticPr fontId="3"/>
  </si>
  <si>
    <t>継続・花粉症
割引</t>
    <rPh sb="0" eb="2">
      <t>ケイゾク</t>
    </rPh>
    <rPh sb="3" eb="6">
      <t>カフンショウ</t>
    </rPh>
    <rPh sb="7" eb="9">
      <t>ワリビキ</t>
    </rPh>
    <phoneticPr fontId="3"/>
  </si>
  <si>
    <t>に入力</t>
    <rPh sb="1" eb="3">
      <t>ニュウリョク</t>
    </rPh>
    <phoneticPr fontId="3"/>
  </si>
  <si>
    <t>樹種</t>
    <phoneticPr fontId="3"/>
  </si>
  <si>
    <t>樹種コード</t>
    <phoneticPr fontId="3"/>
  </si>
  <si>
    <t>保険期間
開始日</t>
    <rPh sb="0" eb="2">
      <t>ホケン</t>
    </rPh>
    <rPh sb="2" eb="4">
      <t>キカン</t>
    </rPh>
    <rPh sb="5" eb="8">
      <t>カイシビ</t>
    </rPh>
    <phoneticPr fontId="3"/>
  </si>
  <si>
    <t>統一先
満期日</t>
    <rPh sb="0" eb="2">
      <t>トウイツ</t>
    </rPh>
    <rPh sb="2" eb="3">
      <t>サキ</t>
    </rPh>
    <rPh sb="4" eb="6">
      <t>マンキ</t>
    </rPh>
    <rPh sb="6" eb="7">
      <t>ビ</t>
    </rPh>
    <phoneticPr fontId="3"/>
  </si>
  <si>
    <r>
      <t>保険料簡易計算表ver7【Fコード】</t>
    </r>
    <r>
      <rPr>
        <b/>
        <sz val="11"/>
        <color rgb="FFFF0000"/>
        <rFont val="メイリオ"/>
        <family val="3"/>
        <charset val="128"/>
      </rPr>
      <t>R6年度以降に保険期間の開始する契約が対象</t>
    </r>
    <rPh sb="20" eb="22">
      <t>ネンド</t>
    </rPh>
    <rPh sb="22" eb="24">
      <t>イコウ</t>
    </rPh>
    <rPh sb="25" eb="27">
      <t>ホケン</t>
    </rPh>
    <rPh sb="27" eb="29">
      <t>キカン</t>
    </rPh>
    <rPh sb="30" eb="32">
      <t>カイシ</t>
    </rPh>
    <rPh sb="34" eb="36">
      <t>ケイヤク</t>
    </rPh>
    <rPh sb="37" eb="39">
      <t>タイショウ</t>
    </rPh>
    <phoneticPr fontId="3"/>
  </si>
  <si>
    <t>保険料試算</t>
    <phoneticPr fontId="3"/>
  </si>
  <si>
    <t>開始日</t>
    <rPh sb="0" eb="3">
      <t>カイシビ</t>
    </rPh>
    <phoneticPr fontId="3"/>
  </si>
  <si>
    <t>R6.4-</t>
    <phoneticPr fontId="3"/>
  </si>
  <si>
    <t xml:space="preserve">森林保険への加入を希望される森林の情報を入力してください。
</t>
    <phoneticPr fontId="3"/>
  </si>
  <si>
    <t>森林が所在する都道府県</t>
    <phoneticPr fontId="3"/>
  </si>
  <si>
    <t>万が一災害にあったときの補償限度額（保険金額）</t>
    <rPh sb="18" eb="20">
      <t>ホケン</t>
    </rPh>
    <rPh sb="20" eb="22">
      <t>キンガク</t>
    </rPh>
    <phoneticPr fontId="3"/>
  </si>
  <si>
    <t>樹種</t>
  </si>
  <si>
    <t>円</t>
    <rPh sb="0" eb="1">
      <t>エン</t>
    </rPh>
    <phoneticPr fontId="3"/>
  </si>
  <si>
    <t>林齢</t>
  </si>
  <si>
    <t>年生</t>
    <rPh sb="0" eb="2">
      <t>ネンセイ</t>
    </rPh>
    <phoneticPr fontId="3"/>
  </si>
  <si>
    <t>面積</t>
  </si>
  <si>
    <t>ha</t>
    <phoneticPr fontId="3"/>
  </si>
  <si>
    <t>保険期間</t>
  </si>
  <si>
    <t>年間</t>
    <rPh sb="0" eb="1">
      <t>ネン</t>
    </rPh>
    <rPh sb="1" eb="2">
      <t>カン</t>
    </rPh>
    <phoneticPr fontId="3"/>
  </si>
  <si>
    <t xml:space="preserve">お支払いいただく保険料
</t>
    <phoneticPr fontId="3"/>
  </si>
  <si>
    <t>付保率</t>
  </si>
  <si>
    <t>％</t>
    <phoneticPr fontId="3"/>
  </si>
  <si>
    <t>継続・花粉症対策割引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</si>
</sst>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76" formatCode="#,##0.0;[Red]\-#,##0.0"/>
    <numFmt numFmtId="177" formatCode="0.00_);[Red]\(0.00\)"/>
    <numFmt numFmtId="178" formatCode="0.000"/>
    <numFmt numFmtId="179" formatCode="0.000_ "/>
    <numFmt numFmtId="180" formatCode="#,##0_);[Red]\(#,##0\)"/>
    <numFmt numFmtId="181" formatCode="#,##0.00_);[Red]\(#,##0.00\)"/>
    <numFmt numFmtId="182" formatCode="#,##0.00000"/>
    <numFmt numFmtId="183" formatCode="#,##0_ "/>
    <numFmt numFmtId="184" formatCode="#,##0.00_ "/>
    <numFmt numFmtId="185" formatCode="&quot;第&quot;0&quot;年&quot;&quot;次&quot;&quot;保&quot;&quot;険&quot;&quot;料&quot;"/>
    <numFmt numFmtId="186" formatCode="&quot;第&quot;0&quot;年次保険料&quot;"/>
    <numFmt numFmtId="187" formatCode="0_);[Red]\(0\)"/>
  </numFmts>
  <fonts count="48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明朝"/>
      <family val="1"/>
      <charset val="128"/>
    </font>
    <font>
      <sz val="11"/>
      <color theme="1"/>
      <name val="メイリオ"/>
      <family val="3"/>
      <charset val="128"/>
    </font>
    <font>
      <sz val="11"/>
      <color theme="0" tint="-0.499984740745262"/>
      <name val="メイリオ"/>
      <family val="3"/>
      <charset val="128"/>
    </font>
    <font>
      <b/>
      <sz val="20"/>
      <color theme="1"/>
      <name val="メイリオ"/>
      <family val="3"/>
      <charset val="128"/>
    </font>
    <font>
      <sz val="14"/>
      <color theme="1"/>
      <name val="メイリオ"/>
      <family val="3"/>
      <charset val="128"/>
    </font>
    <font>
      <b/>
      <sz val="20"/>
      <color theme="1" tint="0.499984740745262"/>
      <name val="メイリオ"/>
      <family val="3"/>
      <charset val="128"/>
    </font>
    <font>
      <sz val="11"/>
      <color theme="1" tint="0.499984740745262"/>
      <name val="メイリオ"/>
      <family val="3"/>
      <charset val="128"/>
    </font>
    <font>
      <b/>
      <sz val="11"/>
      <color theme="1"/>
      <name val="メイリオ"/>
      <family val="3"/>
      <charset val="128"/>
    </font>
    <font>
      <b/>
      <sz val="11"/>
      <name val="メイリオ"/>
      <family val="3"/>
      <charset val="128"/>
    </font>
    <font>
      <sz val="11"/>
      <name val="メイリオ"/>
      <family val="3"/>
      <charset val="128"/>
    </font>
    <font>
      <b/>
      <sz val="12"/>
      <color theme="1"/>
      <name val="メイリオ"/>
      <family val="3"/>
      <charset val="128"/>
    </font>
    <font>
      <sz val="11"/>
      <color theme="1"/>
      <name val="Segoe UI"/>
      <family val="2"/>
    </font>
    <font>
      <sz val="11"/>
      <name val="Segoe UI"/>
      <family val="2"/>
    </font>
    <font>
      <sz val="11"/>
      <color rgb="FFFF0000"/>
      <name val="Segoe UI"/>
      <family val="2"/>
    </font>
    <font>
      <b/>
      <sz val="11"/>
      <color theme="1"/>
      <name val="Segoe UI"/>
      <family val="2"/>
    </font>
    <font>
      <b/>
      <sz val="16"/>
      <color theme="1"/>
      <name val="メイリオ"/>
      <family val="3"/>
      <charset val="128"/>
    </font>
    <font>
      <sz val="11"/>
      <color theme="0" tint="-0.14999847407452621"/>
      <name val="メイリオ"/>
      <family val="3"/>
      <charset val="128"/>
    </font>
    <font>
      <sz val="9"/>
      <color theme="1"/>
      <name val="メイリオ"/>
      <family val="3"/>
      <charset val="128"/>
    </font>
    <font>
      <b/>
      <sz val="11"/>
      <color theme="1"/>
      <name val="ＭＳ Ｐゴシック"/>
      <family val="3"/>
      <charset val="128"/>
    </font>
    <font>
      <b/>
      <sz val="11"/>
      <color rgb="FFFF0000"/>
      <name val="メイリオ"/>
      <family val="3"/>
      <charset val="128"/>
    </font>
    <font>
      <sz val="11"/>
      <color theme="1" tint="0.249977111117893"/>
      <name val="ＭＳ Ｐゴシック"/>
      <family val="2"/>
      <charset val="128"/>
      <scheme val="minor"/>
    </font>
    <font>
      <b/>
      <sz val="14"/>
      <color theme="8" tint="-0.249977111117893"/>
      <name val="メイリオ"/>
      <family val="3"/>
      <charset val="128"/>
    </font>
    <font>
      <sz val="11"/>
      <color theme="8" tint="-0.249977111117893"/>
      <name val="ＭＳ Ｐゴシック"/>
      <family val="2"/>
      <charset val="128"/>
      <scheme val="minor"/>
    </font>
    <font>
      <b/>
      <sz val="11"/>
      <color theme="9" tint="-0.249977111117893"/>
      <name val="メイリオ"/>
      <family val="3"/>
      <charset val="128"/>
    </font>
    <font>
      <b/>
      <sz val="11"/>
      <color theme="9" tint="-0.249977111117893"/>
      <name val="Segoe UI"/>
      <family val="2"/>
    </font>
    <font>
      <b/>
      <sz val="12"/>
      <color theme="1" tint="0.249977111117893"/>
      <name val="メイリオ"/>
      <family val="3"/>
      <charset val="128"/>
    </font>
    <font>
      <sz val="11"/>
      <color theme="1" tint="0.249977111117893"/>
      <name val="メイリオ"/>
      <family val="3"/>
      <charset val="128"/>
    </font>
    <font>
      <b/>
      <sz val="14"/>
      <color rgb="FF024664"/>
      <name val="メイリオ"/>
      <family val="3"/>
      <charset val="128"/>
    </font>
    <font>
      <b/>
      <sz val="12"/>
      <color rgb="FF024E66"/>
      <name val="メイリオ"/>
      <family val="3"/>
      <charset val="128"/>
    </font>
    <font>
      <b/>
      <sz val="12"/>
      <color rgb="FF404040"/>
      <name val="メイリオ"/>
      <family val="3"/>
      <charset val="128"/>
    </font>
    <font>
      <b/>
      <sz val="16"/>
      <color theme="8" tint="-0.249977111117893"/>
      <name val="メイリオ"/>
      <family val="3"/>
      <charset val="128"/>
    </font>
    <font>
      <b/>
      <sz val="14"/>
      <color rgb="FF024664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20"/>
      <name val="Segoe UI"/>
      <family val="2"/>
    </font>
    <font>
      <b/>
      <sz val="16"/>
      <color theme="1" tint="0.249977111117893"/>
      <name val="メイリオ"/>
      <family val="3"/>
      <charset val="128"/>
    </font>
    <font>
      <b/>
      <sz val="11"/>
      <color theme="1" tint="0.249977111117893"/>
      <name val="メイリオ"/>
      <family val="3"/>
      <charset val="128"/>
    </font>
    <font>
      <b/>
      <sz val="11"/>
      <color theme="1" tint="0.249977111117893"/>
      <name val="Segoe UI"/>
      <family val="2"/>
    </font>
    <font>
      <sz val="11"/>
      <color rgb="FF00B050"/>
      <name val="ＭＳ Ｐゴシック"/>
      <family val="2"/>
      <charset val="128"/>
      <scheme val="minor"/>
    </font>
    <font>
      <sz val="18"/>
      <name val="Arial"/>
      <family val="2"/>
    </font>
    <font>
      <b/>
      <sz val="9"/>
      <color theme="0" tint="-0.34998626667073579"/>
      <name val="Segoe UI"/>
      <family val="2"/>
    </font>
  </fonts>
  <fills count="1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E7F9FF"/>
        <bgColor indexed="64"/>
      </patternFill>
    </fill>
    <fill>
      <patternFill patternType="solid">
        <fgColor rgb="FF3FCD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rgb="FF595959"/>
      </right>
      <top/>
      <bottom/>
      <diagonal/>
    </border>
    <border>
      <left style="medium">
        <color rgb="FF595959"/>
      </left>
      <right style="medium">
        <color rgb="FF595959"/>
      </right>
      <top style="medium">
        <color rgb="FF595959"/>
      </top>
      <bottom style="medium">
        <color rgb="FF595959"/>
      </bottom>
      <diagonal/>
    </border>
    <border>
      <left/>
      <right/>
      <top style="medium">
        <color rgb="FF595959"/>
      </top>
      <bottom style="medium">
        <color rgb="FF595959"/>
      </bottom>
      <diagonal/>
    </border>
    <border>
      <left style="medium">
        <color rgb="FF024664"/>
      </left>
      <right/>
      <top style="medium">
        <color rgb="FF024664"/>
      </top>
      <bottom/>
      <diagonal/>
    </border>
    <border>
      <left/>
      <right/>
      <top style="medium">
        <color rgb="FF024664"/>
      </top>
      <bottom/>
      <diagonal/>
    </border>
    <border>
      <left/>
      <right style="medium">
        <color rgb="FF024664"/>
      </right>
      <top style="medium">
        <color rgb="FF024664"/>
      </top>
      <bottom/>
      <diagonal/>
    </border>
    <border>
      <left style="medium">
        <color rgb="FF024664"/>
      </left>
      <right/>
      <top/>
      <bottom style="medium">
        <color rgb="FF024664"/>
      </bottom>
      <diagonal/>
    </border>
    <border>
      <left/>
      <right/>
      <top/>
      <bottom style="medium">
        <color rgb="FF024664"/>
      </bottom>
      <diagonal/>
    </border>
    <border>
      <left/>
      <right style="medium">
        <color rgb="FF024664"/>
      </right>
      <top/>
      <bottom style="medium">
        <color rgb="FF024664"/>
      </bottom>
      <diagonal/>
    </border>
    <border>
      <left/>
      <right/>
      <top style="medium">
        <color rgb="FF595959"/>
      </top>
      <bottom/>
      <diagonal/>
    </border>
  </borders>
  <cellStyleXfs count="7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" fillId="0" borderId="0"/>
    <xf numFmtId="38" fontId="4" fillId="0" borderId="0" applyFont="0" applyFill="0" applyBorder="0" applyAlignment="0" applyProtection="0"/>
    <xf numFmtId="0" fontId="5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234">
    <xf numFmtId="0" fontId="0" fillId="0" borderId="0" xfId="0">
      <alignment vertical="center"/>
    </xf>
    <xf numFmtId="0" fontId="8" fillId="0" borderId="0" xfId="0" applyFont="1">
      <alignment vertical="center"/>
    </xf>
    <xf numFmtId="56" fontId="8" fillId="0" borderId="0" xfId="0" applyNumberFormat="1" applyFont="1">
      <alignment vertical="center"/>
    </xf>
    <xf numFmtId="0" fontId="9" fillId="0" borderId="0" xfId="0" applyFont="1">
      <alignment vertical="center"/>
    </xf>
    <xf numFmtId="0" fontId="9" fillId="0" borderId="13" xfId="0" applyFont="1" applyBorder="1">
      <alignment vertical="center"/>
    </xf>
    <xf numFmtId="0" fontId="9" fillId="0" borderId="0" xfId="0" applyFont="1" applyAlignment="1">
      <alignment horizontal="right" vertical="center"/>
    </xf>
    <xf numFmtId="0" fontId="9" fillId="0" borderId="13" xfId="0" applyFont="1" applyBorder="1" applyAlignment="1">
      <alignment horizontal="left" vertical="center"/>
    </xf>
    <xf numFmtId="0" fontId="8" fillId="0" borderId="25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12" fillId="0" borderId="25" xfId="0" applyFont="1" applyBorder="1">
      <alignment vertical="center"/>
    </xf>
    <xf numFmtId="0" fontId="13" fillId="0" borderId="25" xfId="0" applyFont="1" applyBorder="1">
      <alignment vertical="center"/>
    </xf>
    <xf numFmtId="0" fontId="8" fillId="0" borderId="5" xfId="0" applyFont="1" applyBorder="1">
      <alignment vertical="center"/>
    </xf>
    <xf numFmtId="0" fontId="15" fillId="0" borderId="30" xfId="1" applyFont="1" applyBorder="1" applyAlignment="1">
      <alignment horizontal="center" vertical="center" wrapText="1"/>
    </xf>
    <xf numFmtId="0" fontId="15" fillId="0" borderId="7" xfId="1" applyFont="1" applyBorder="1" applyAlignment="1">
      <alignment horizontal="center" vertical="center" wrapText="1"/>
    </xf>
    <xf numFmtId="0" fontId="16" fillId="0" borderId="21" xfId="1" applyFont="1" applyBorder="1" applyAlignment="1">
      <alignment horizontal="center" vertical="center" wrapText="1"/>
    </xf>
    <xf numFmtId="0" fontId="17" fillId="5" borderId="13" xfId="0" applyFont="1" applyFill="1" applyBorder="1" applyAlignment="1">
      <alignment horizontal="center" vertical="center" wrapText="1"/>
    </xf>
    <xf numFmtId="0" fontId="16" fillId="0" borderId="0" xfId="1" applyFont="1" applyAlignment="1">
      <alignment horizontal="center" vertical="center" wrapText="1"/>
    </xf>
    <xf numFmtId="0" fontId="13" fillId="0" borderId="10" xfId="1" applyFont="1" applyBorder="1" applyAlignment="1">
      <alignment horizontal="center" vertical="center" wrapText="1"/>
    </xf>
    <xf numFmtId="0" fontId="13" fillId="0" borderId="11" xfId="1" applyFont="1" applyBorder="1" applyAlignment="1">
      <alignment horizontal="center" vertical="center" wrapText="1"/>
    </xf>
    <xf numFmtId="0" fontId="13" fillId="0" borderId="12" xfId="1" applyFont="1" applyBorder="1" applyAlignment="1">
      <alignment horizontal="center" vertical="center" wrapText="1"/>
    </xf>
    <xf numFmtId="0" fontId="15" fillId="0" borderId="21" xfId="1" applyFont="1" applyBorder="1" applyAlignment="1">
      <alignment horizontal="center" vertical="center" wrapText="1"/>
    </xf>
    <xf numFmtId="0" fontId="16" fillId="3" borderId="10" xfId="1" applyFont="1" applyFill="1" applyBorder="1" applyAlignment="1">
      <alignment horizontal="center" vertical="center" wrapText="1"/>
    </xf>
    <xf numFmtId="0" fontId="16" fillId="3" borderId="11" xfId="1" applyFont="1" applyFill="1" applyBorder="1" applyAlignment="1">
      <alignment horizontal="center" vertical="center" wrapText="1"/>
    </xf>
    <xf numFmtId="0" fontId="16" fillId="3" borderId="12" xfId="1" applyFont="1" applyFill="1" applyBorder="1" applyAlignment="1">
      <alignment horizontal="center" vertical="center" wrapText="1"/>
    </xf>
    <xf numFmtId="0" fontId="16" fillId="3" borderId="23" xfId="1" applyFont="1" applyFill="1" applyBorder="1" applyAlignment="1">
      <alignment horizontal="center" vertical="center" wrapText="1"/>
    </xf>
    <xf numFmtId="0" fontId="16" fillId="0" borderId="10" xfId="1" applyFont="1" applyBorder="1" applyAlignment="1">
      <alignment horizontal="center" vertical="center" wrapText="1"/>
    </xf>
    <xf numFmtId="0" fontId="16" fillId="0" borderId="11" xfId="1" applyFont="1" applyBorder="1" applyAlignment="1">
      <alignment horizontal="center" vertical="center" wrapText="1"/>
    </xf>
    <xf numFmtId="0" fontId="16" fillId="0" borderId="12" xfId="1" applyFont="1" applyBorder="1" applyAlignment="1">
      <alignment horizontal="center" vertical="center" wrapText="1"/>
    </xf>
    <xf numFmtId="0" fontId="16" fillId="0" borderId="23" xfId="1" applyFont="1" applyBorder="1" applyAlignment="1">
      <alignment horizontal="center" vertical="center" wrapText="1"/>
    </xf>
    <xf numFmtId="22" fontId="8" fillId="0" borderId="30" xfId="0" applyNumberFormat="1" applyFont="1" applyBorder="1">
      <alignment vertical="center"/>
    </xf>
    <xf numFmtId="0" fontId="8" fillId="0" borderId="21" xfId="0" applyFont="1" applyBorder="1">
      <alignment vertical="center"/>
    </xf>
    <xf numFmtId="183" fontId="13" fillId="0" borderId="18" xfId="0" applyNumberFormat="1" applyFont="1" applyBorder="1">
      <alignment vertical="center"/>
    </xf>
    <xf numFmtId="0" fontId="13" fillId="0" borderId="19" xfId="0" applyFont="1" applyBorder="1">
      <alignment vertical="center"/>
    </xf>
    <xf numFmtId="0" fontId="13" fillId="0" borderId="20" xfId="0" applyFont="1" applyBorder="1">
      <alignment vertical="center"/>
    </xf>
    <xf numFmtId="0" fontId="8" fillId="0" borderId="0" xfId="0" applyFont="1" applyAlignment="1">
      <alignment horizontal="center" vertical="center"/>
    </xf>
    <xf numFmtId="180" fontId="18" fillId="0" borderId="14" xfId="0" applyNumberFormat="1" applyFont="1" applyBorder="1">
      <alignment vertical="center"/>
    </xf>
    <xf numFmtId="180" fontId="20" fillId="3" borderId="18" xfId="0" applyNumberFormat="1" applyFont="1" applyFill="1" applyBorder="1">
      <alignment vertical="center"/>
    </xf>
    <xf numFmtId="3" fontId="19" fillId="3" borderId="19" xfId="0" applyNumberFormat="1" applyFont="1" applyFill="1" applyBorder="1">
      <alignment vertical="center"/>
    </xf>
    <xf numFmtId="0" fontId="18" fillId="3" borderId="19" xfId="0" applyFont="1" applyFill="1" applyBorder="1">
      <alignment vertical="center"/>
    </xf>
    <xf numFmtId="2" fontId="18" fillId="3" borderId="19" xfId="0" applyNumberFormat="1" applyFont="1" applyFill="1" applyBorder="1">
      <alignment vertical="center"/>
    </xf>
    <xf numFmtId="4" fontId="18" fillId="3" borderId="20" xfId="0" applyNumberFormat="1" applyFont="1" applyFill="1" applyBorder="1">
      <alignment vertical="center"/>
    </xf>
    <xf numFmtId="181" fontId="20" fillId="3" borderId="18" xfId="0" applyNumberFormat="1" applyFont="1" applyFill="1" applyBorder="1">
      <alignment vertical="center"/>
    </xf>
    <xf numFmtId="3" fontId="18" fillId="3" borderId="19" xfId="0" applyNumberFormat="1" applyFont="1" applyFill="1" applyBorder="1">
      <alignment vertical="center"/>
    </xf>
    <xf numFmtId="4" fontId="18" fillId="3" borderId="19" xfId="0" applyNumberFormat="1" applyFont="1" applyFill="1" applyBorder="1">
      <alignment vertical="center"/>
    </xf>
    <xf numFmtId="179" fontId="18" fillId="3" borderId="19" xfId="0" applyNumberFormat="1" applyFont="1" applyFill="1" applyBorder="1">
      <alignment vertical="center"/>
    </xf>
    <xf numFmtId="4" fontId="18" fillId="3" borderId="24" xfId="0" applyNumberFormat="1" applyFont="1" applyFill="1" applyBorder="1">
      <alignment vertical="center"/>
    </xf>
    <xf numFmtId="3" fontId="20" fillId="0" borderId="18" xfId="0" applyNumberFormat="1" applyFont="1" applyBorder="1">
      <alignment vertical="center"/>
    </xf>
    <xf numFmtId="3" fontId="19" fillId="0" borderId="19" xfId="0" applyNumberFormat="1" applyFont="1" applyBorder="1">
      <alignment vertical="center"/>
    </xf>
    <xf numFmtId="0" fontId="18" fillId="0" borderId="19" xfId="0" applyFont="1" applyBorder="1">
      <alignment vertical="center"/>
    </xf>
    <xf numFmtId="2" fontId="18" fillId="0" borderId="19" xfId="0" applyNumberFormat="1" applyFont="1" applyBorder="1">
      <alignment vertical="center"/>
    </xf>
    <xf numFmtId="4" fontId="18" fillId="0" borderId="20" xfId="0" applyNumberFormat="1" applyFont="1" applyBorder="1">
      <alignment vertical="center"/>
    </xf>
    <xf numFmtId="4" fontId="20" fillId="0" borderId="18" xfId="0" applyNumberFormat="1" applyFont="1" applyBorder="1">
      <alignment vertical="center"/>
    </xf>
    <xf numFmtId="3" fontId="18" fillId="0" borderId="19" xfId="0" applyNumberFormat="1" applyFont="1" applyBorder="1">
      <alignment vertical="center"/>
    </xf>
    <xf numFmtId="4" fontId="18" fillId="0" borderId="19" xfId="0" applyNumberFormat="1" applyFont="1" applyBorder="1">
      <alignment vertical="center"/>
    </xf>
    <xf numFmtId="179" fontId="18" fillId="0" borderId="19" xfId="0" applyNumberFormat="1" applyFont="1" applyBorder="1">
      <alignment vertical="center"/>
    </xf>
    <xf numFmtId="184" fontId="18" fillId="0" borderId="19" xfId="0" applyNumberFormat="1" applyFont="1" applyBorder="1">
      <alignment vertical="center"/>
    </xf>
    <xf numFmtId="4" fontId="18" fillId="0" borderId="24" xfId="0" applyNumberFormat="1" applyFont="1" applyBorder="1">
      <alignment vertical="center"/>
    </xf>
    <xf numFmtId="182" fontId="18" fillId="0" borderId="24" xfId="0" applyNumberFormat="1" applyFont="1" applyBorder="1">
      <alignment vertical="center"/>
    </xf>
    <xf numFmtId="182" fontId="18" fillId="0" borderId="20" xfId="0" applyNumberFormat="1" applyFont="1" applyBorder="1">
      <alignment vertical="center"/>
    </xf>
    <xf numFmtId="0" fontId="10" fillId="0" borderId="0" xfId="0" applyFont="1">
      <alignment vertical="center"/>
    </xf>
    <xf numFmtId="0" fontId="22" fillId="0" borderId="25" xfId="0" applyFont="1" applyBorder="1" applyAlignment="1">
      <alignment horizontal="left" vertical="top"/>
    </xf>
    <xf numFmtId="3" fontId="18" fillId="0" borderId="21" xfId="0" applyNumberFormat="1" applyFont="1" applyBorder="1">
      <alignment vertical="center"/>
    </xf>
    <xf numFmtId="0" fontId="8" fillId="0" borderId="0" xfId="0" applyFont="1" applyAlignment="1"/>
    <xf numFmtId="0" fontId="8" fillId="0" borderId="6" xfId="0" applyFont="1" applyBorder="1" applyAlignment="1"/>
    <xf numFmtId="0" fontId="8" fillId="0" borderId="5" xfId="0" applyFont="1" applyBorder="1" applyAlignment="1"/>
    <xf numFmtId="0" fontId="8" fillId="0" borderId="9" xfId="0" applyFont="1" applyBorder="1" applyAlignment="1"/>
    <xf numFmtId="0" fontId="8" fillId="0" borderId="7" xfId="0" applyFont="1" applyBorder="1" applyAlignment="1"/>
    <xf numFmtId="0" fontId="8" fillId="0" borderId="4" xfId="0" applyFont="1" applyBorder="1" applyAlignment="1"/>
    <xf numFmtId="0" fontId="8" fillId="0" borderId="8" xfId="0" applyFont="1" applyBorder="1" applyAlignment="1"/>
    <xf numFmtId="0" fontId="8" fillId="0" borderId="30" xfId="0" applyFont="1" applyBorder="1" applyAlignment="1"/>
    <xf numFmtId="0" fontId="8" fillId="0" borderId="21" xfId="0" applyFont="1" applyBorder="1" applyAlignment="1"/>
    <xf numFmtId="0" fontId="8" fillId="0" borderId="31" xfId="0" applyFont="1" applyBorder="1" applyAlignment="1"/>
    <xf numFmtId="0" fontId="8" fillId="6" borderId="6" xfId="0" applyFont="1" applyFill="1" applyBorder="1" applyAlignment="1"/>
    <xf numFmtId="0" fontId="8" fillId="6" borderId="30" xfId="0" applyFont="1" applyFill="1" applyBorder="1" applyAlignment="1"/>
    <xf numFmtId="0" fontId="8" fillId="6" borderId="7" xfId="0" applyFont="1" applyFill="1" applyBorder="1" applyAlignment="1">
      <alignment horizontal="right"/>
    </xf>
    <xf numFmtId="0" fontId="8" fillId="6" borderId="4" xfId="0" applyFont="1" applyFill="1" applyBorder="1" applyAlignment="1"/>
    <xf numFmtId="0" fontId="8" fillId="6" borderId="8" xfId="0" applyFont="1" applyFill="1" applyBorder="1" applyAlignment="1"/>
    <xf numFmtId="0" fontId="8" fillId="6" borderId="13" xfId="0" applyFont="1" applyFill="1" applyBorder="1" applyAlignment="1"/>
    <xf numFmtId="0" fontId="8" fillId="0" borderId="0" xfId="0" quotePrefix="1" applyFont="1" applyAlignment="1">
      <alignment horizontal="left" vertical="center"/>
    </xf>
    <xf numFmtId="176" fontId="8" fillId="0" borderId="0" xfId="6" applyNumberFormat="1" applyFont="1" applyAlignment="1">
      <alignment vertical="center"/>
    </xf>
    <xf numFmtId="0" fontId="8" fillId="6" borderId="1" xfId="0" applyFont="1" applyFill="1" applyBorder="1" applyAlignment="1"/>
    <xf numFmtId="0" fontId="8" fillId="6" borderId="2" xfId="0" applyFont="1" applyFill="1" applyBorder="1" applyAlignment="1"/>
    <xf numFmtId="14" fontId="8" fillId="6" borderId="1" xfId="0" quotePrefix="1" applyNumberFormat="1" applyFont="1" applyFill="1" applyBorder="1" applyAlignment="1">
      <alignment horizontal="left" vertical="center"/>
    </xf>
    <xf numFmtId="0" fontId="8" fillId="6" borderId="1" xfId="0" applyFont="1" applyFill="1" applyBorder="1" applyAlignment="1">
      <alignment horizontal="distributed"/>
    </xf>
    <xf numFmtId="0" fontId="8" fillId="6" borderId="2" xfId="0" quotePrefix="1" applyFont="1" applyFill="1" applyBorder="1" applyAlignment="1">
      <alignment horizontal="left"/>
    </xf>
    <xf numFmtId="0" fontId="8" fillId="6" borderId="1" xfId="0" quotePrefix="1" applyFont="1" applyFill="1" applyBorder="1" applyAlignment="1">
      <alignment horizontal="left" vertical="center"/>
    </xf>
    <xf numFmtId="0" fontId="8" fillId="6" borderId="4" xfId="0" applyFont="1" applyFill="1" applyBorder="1" applyAlignment="1">
      <alignment horizontal="center" vertical="center"/>
    </xf>
    <xf numFmtId="0" fontId="8" fillId="6" borderId="5" xfId="0" quotePrefix="1" applyFont="1" applyFill="1" applyBorder="1" applyAlignment="1">
      <alignment horizontal="left" vertical="center"/>
    </xf>
    <xf numFmtId="0" fontId="8" fillId="6" borderId="5" xfId="0" applyFont="1" applyFill="1" applyBorder="1">
      <alignment vertical="center"/>
    </xf>
    <xf numFmtId="0" fontId="8" fillId="6" borderId="8" xfId="0" applyFont="1" applyFill="1" applyBorder="1" applyAlignment="1">
      <alignment horizontal="center" vertical="center"/>
    </xf>
    <xf numFmtId="0" fontId="8" fillId="6" borderId="9" xfId="0" quotePrefix="1" applyFont="1" applyFill="1" applyBorder="1" applyAlignment="1">
      <alignment horizontal="left" vertical="center"/>
    </xf>
    <xf numFmtId="0" fontId="23" fillId="0" borderId="1" xfId="0" applyFont="1" applyBorder="1" applyAlignment="1">
      <alignment horizontal="center" vertical="center"/>
    </xf>
    <xf numFmtId="0" fontId="23" fillId="0" borderId="22" xfId="0" applyFont="1" applyBorder="1" applyAlignment="1"/>
    <xf numFmtId="38" fontId="23" fillId="0" borderId="1" xfId="6" applyFont="1" applyFill="1" applyBorder="1" applyAlignment="1">
      <alignment vertical="center"/>
    </xf>
    <xf numFmtId="0" fontId="23" fillId="0" borderId="2" xfId="0" applyFont="1" applyBorder="1" applyAlignment="1"/>
    <xf numFmtId="0" fontId="23" fillId="0" borderId="0" xfId="0" applyFont="1" applyAlignment="1"/>
    <xf numFmtId="14" fontId="23" fillId="2" borderId="32" xfId="0" applyNumberFormat="1" applyFont="1" applyFill="1" applyBorder="1" applyAlignment="1"/>
    <xf numFmtId="0" fontId="23" fillId="2" borderId="33" xfId="0" applyFont="1" applyFill="1" applyBorder="1" applyAlignment="1"/>
    <xf numFmtId="0" fontId="23" fillId="2" borderId="34" xfId="0" applyFont="1" applyFill="1" applyBorder="1" applyAlignment="1"/>
    <xf numFmtId="0" fontId="23" fillId="2" borderId="22" xfId="0" applyFont="1" applyFill="1" applyBorder="1" applyAlignment="1"/>
    <xf numFmtId="0" fontId="23" fillId="2" borderId="2" xfId="0" applyFont="1" applyFill="1" applyBorder="1" applyAlignment="1"/>
    <xf numFmtId="0" fontId="23" fillId="2" borderId="4" xfId="0" applyFont="1" applyFill="1" applyBorder="1" applyAlignment="1"/>
    <xf numFmtId="0" fontId="23" fillId="2" borderId="0" xfId="0" applyFont="1" applyFill="1" applyAlignment="1"/>
    <xf numFmtId="0" fontId="23" fillId="2" borderId="5" xfId="0" applyFont="1" applyFill="1" applyBorder="1" applyAlignment="1"/>
    <xf numFmtId="0" fontId="23" fillId="2" borderId="0" xfId="0" quotePrefix="1" applyFont="1" applyFill="1" applyAlignment="1">
      <alignment horizontal="left"/>
    </xf>
    <xf numFmtId="0" fontId="23" fillId="2" borderId="5" xfId="0" quotePrefix="1" applyFont="1" applyFill="1" applyBorder="1" applyAlignment="1">
      <alignment horizontal="left"/>
    </xf>
    <xf numFmtId="14" fontId="23" fillId="2" borderId="0" xfId="0" applyNumberFormat="1" applyFont="1" applyFill="1" applyAlignment="1"/>
    <xf numFmtId="0" fontId="23" fillId="2" borderId="8" xfId="0" applyFont="1" applyFill="1" applyBorder="1" applyAlignment="1"/>
    <xf numFmtId="14" fontId="23" fillId="2" borderId="25" xfId="0" applyNumberFormat="1" applyFont="1" applyFill="1" applyBorder="1" applyAlignment="1"/>
    <xf numFmtId="0" fontId="23" fillId="2" borderId="25" xfId="0" applyFont="1" applyFill="1" applyBorder="1" applyAlignment="1"/>
    <xf numFmtId="0" fontId="23" fillId="2" borderId="9" xfId="0" applyFont="1" applyFill="1" applyBorder="1" applyAlignment="1"/>
    <xf numFmtId="0" fontId="8" fillId="0" borderId="26" xfId="0" applyFont="1" applyBorder="1" applyAlignment="1">
      <alignment vertical="top"/>
    </xf>
    <xf numFmtId="0" fontId="8" fillId="0" borderId="14" xfId="0" applyFont="1" applyBorder="1">
      <alignment vertical="center"/>
    </xf>
    <xf numFmtId="0" fontId="8" fillId="0" borderId="29" xfId="0" applyFont="1" applyBorder="1">
      <alignment vertical="center"/>
    </xf>
    <xf numFmtId="0" fontId="8" fillId="0" borderId="17" xfId="0" applyFont="1" applyBorder="1">
      <alignment vertical="center"/>
    </xf>
    <xf numFmtId="0" fontId="8" fillId="4" borderId="14" xfId="0" applyFont="1" applyFill="1" applyBorder="1">
      <alignment vertical="center"/>
    </xf>
    <xf numFmtId="0" fontId="8" fillId="0" borderId="27" xfId="0" applyFont="1" applyBorder="1" applyAlignment="1"/>
    <xf numFmtId="0" fontId="8" fillId="0" borderId="15" xfId="0" applyFont="1" applyBorder="1">
      <alignment vertical="center"/>
    </xf>
    <xf numFmtId="0" fontId="8" fillId="0" borderId="27" xfId="0" applyFont="1" applyBorder="1">
      <alignment vertical="center"/>
    </xf>
    <xf numFmtId="0" fontId="8" fillId="4" borderId="15" xfId="0" applyFont="1" applyFill="1" applyBorder="1">
      <alignment vertical="center"/>
    </xf>
    <xf numFmtId="0" fontId="8" fillId="0" borderId="27" xfId="0" quotePrefix="1" applyFont="1" applyBorder="1" applyAlignment="1">
      <alignment horizontal="left"/>
    </xf>
    <xf numFmtId="0" fontId="16" fillId="0" borderId="27" xfId="0" applyFont="1" applyBorder="1" applyAlignment="1"/>
    <xf numFmtId="0" fontId="16" fillId="0" borderId="15" xfId="0" applyFont="1" applyBorder="1">
      <alignment vertical="center"/>
    </xf>
    <xf numFmtId="0" fontId="8" fillId="0" borderId="28" xfId="0" applyFont="1" applyBorder="1" applyAlignment="1"/>
    <xf numFmtId="0" fontId="8" fillId="0" borderId="16" xfId="0" applyFont="1" applyBorder="1">
      <alignment vertical="center"/>
    </xf>
    <xf numFmtId="0" fontId="16" fillId="0" borderId="3" xfId="0" applyFont="1" applyBorder="1" applyAlignment="1"/>
    <xf numFmtId="0" fontId="16" fillId="0" borderId="16" xfId="0" applyFont="1" applyBorder="1">
      <alignment vertical="center"/>
    </xf>
    <xf numFmtId="0" fontId="16" fillId="0" borderId="0" xfId="0" applyFont="1">
      <alignment vertical="center"/>
    </xf>
    <xf numFmtId="0" fontId="8" fillId="0" borderId="28" xfId="0" applyFont="1" applyBorder="1">
      <alignment vertical="center"/>
    </xf>
    <xf numFmtId="0" fontId="8" fillId="6" borderId="13" xfId="0" applyFont="1" applyFill="1" applyBorder="1" applyAlignment="1">
      <alignment horizontal="center" vertical="center"/>
    </xf>
    <xf numFmtId="0" fontId="16" fillId="6" borderId="13" xfId="0" applyFont="1" applyFill="1" applyBorder="1" applyAlignment="1">
      <alignment horizontal="center" vertical="center"/>
    </xf>
    <xf numFmtId="0" fontId="8" fillId="6" borderId="13" xfId="0" applyFont="1" applyFill="1" applyBorder="1">
      <alignment vertical="center"/>
    </xf>
    <xf numFmtId="0" fontId="8" fillId="6" borderId="14" xfId="0" applyFont="1" applyFill="1" applyBorder="1">
      <alignment vertical="center"/>
    </xf>
    <xf numFmtId="0" fontId="8" fillId="6" borderId="15" xfId="0" applyFont="1" applyFill="1" applyBorder="1">
      <alignment vertical="center"/>
    </xf>
    <xf numFmtId="0" fontId="16" fillId="6" borderId="15" xfId="0" applyFont="1" applyFill="1" applyBorder="1">
      <alignment vertical="center"/>
    </xf>
    <xf numFmtId="0" fontId="16" fillId="6" borderId="16" xfId="0" applyFont="1" applyFill="1" applyBorder="1">
      <alignment vertical="center"/>
    </xf>
    <xf numFmtId="0" fontId="8" fillId="6" borderId="1" xfId="0" applyFont="1" applyFill="1" applyBorder="1" applyAlignment="1">
      <alignment horizontal="center" vertical="center"/>
    </xf>
    <xf numFmtId="0" fontId="8" fillId="0" borderId="14" xfId="0" applyFont="1" applyBorder="1" applyAlignment="1"/>
    <xf numFmtId="0" fontId="8" fillId="0" borderId="14" xfId="0" applyFont="1" applyBorder="1" applyAlignment="1">
      <alignment vertical="top"/>
    </xf>
    <xf numFmtId="0" fontId="8" fillId="0" borderId="15" xfId="0" applyFont="1" applyBorder="1" applyAlignment="1"/>
    <xf numFmtId="0" fontId="24" fillId="0" borderId="0" xfId="0" applyFont="1" applyAlignment="1"/>
    <xf numFmtId="0" fontId="8" fillId="0" borderId="15" xfId="0" quotePrefix="1" applyFont="1" applyBorder="1" applyAlignment="1">
      <alignment horizontal="left"/>
    </xf>
    <xf numFmtId="0" fontId="8" fillId="0" borderId="15" xfId="0" quotePrefix="1" applyFont="1" applyBorder="1" applyAlignment="1">
      <alignment horizontal="right"/>
    </xf>
    <xf numFmtId="0" fontId="16" fillId="0" borderId="0" xfId="0" applyFont="1" applyAlignment="1"/>
    <xf numFmtId="0" fontId="8" fillId="0" borderId="0" xfId="0" quotePrefix="1" applyFont="1" applyAlignment="1">
      <alignment horizontal="left"/>
    </xf>
    <xf numFmtId="0" fontId="8" fillId="0" borderId="0" xfId="0" quotePrefix="1" applyFont="1" applyAlignment="1"/>
    <xf numFmtId="0" fontId="8" fillId="0" borderId="16" xfId="0" applyFont="1" applyBorder="1" applyAlignment="1"/>
    <xf numFmtId="38" fontId="8" fillId="0" borderId="0" xfId="0" applyNumberFormat="1" applyFont="1" applyAlignment="1"/>
    <xf numFmtId="2" fontId="8" fillId="0" borderId="0" xfId="0" quotePrefix="1" applyNumberFormat="1" applyFont="1" applyAlignment="1"/>
    <xf numFmtId="178" fontId="8" fillId="0" borderId="0" xfId="0" applyNumberFormat="1" applyFont="1" applyAlignment="1"/>
    <xf numFmtId="177" fontId="8" fillId="0" borderId="0" xfId="0" applyNumberFormat="1" applyFont="1" applyAlignment="1"/>
    <xf numFmtId="2" fontId="8" fillId="0" borderId="0" xfId="0" applyNumberFormat="1" applyFont="1" applyAlignment="1"/>
    <xf numFmtId="0" fontId="8" fillId="0" borderId="17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6" borderId="13" xfId="0" quotePrefix="1" applyFont="1" applyFill="1" applyBorder="1" applyAlignment="1">
      <alignment horizontal="center"/>
    </xf>
    <xf numFmtId="0" fontId="8" fillId="6" borderId="13" xfId="0" applyFont="1" applyFill="1" applyBorder="1" applyAlignment="1">
      <alignment horizontal="center"/>
    </xf>
    <xf numFmtId="0" fontId="17" fillId="5" borderId="30" xfId="0" applyFont="1" applyFill="1" applyBorder="1" applyAlignment="1">
      <alignment horizontal="center" vertical="center"/>
    </xf>
    <xf numFmtId="0" fontId="14" fillId="0" borderId="0" xfId="0" applyFont="1">
      <alignment vertical="center"/>
    </xf>
    <xf numFmtId="3" fontId="8" fillId="0" borderId="0" xfId="0" applyNumberFormat="1" applyFont="1">
      <alignment vertical="center"/>
    </xf>
    <xf numFmtId="40" fontId="8" fillId="0" borderId="4" xfId="6" applyNumberFormat="1" applyFont="1" applyBorder="1" applyAlignment="1">
      <alignment vertical="center"/>
    </xf>
    <xf numFmtId="40" fontId="8" fillId="0" borderId="5" xfId="6" applyNumberFormat="1" applyFont="1" applyBorder="1" applyAlignment="1">
      <alignment vertical="center"/>
    </xf>
    <xf numFmtId="40" fontId="8" fillId="0" borderId="6" xfId="0" applyNumberFormat="1" applyFont="1" applyBorder="1" applyAlignment="1"/>
    <xf numFmtId="40" fontId="8" fillId="0" borderId="7" xfId="0" applyNumberFormat="1" applyFont="1" applyBorder="1" applyAlignment="1"/>
    <xf numFmtId="40" fontId="8" fillId="0" borderId="4" xfId="0" applyNumberFormat="1" applyFont="1" applyBorder="1" applyAlignment="1"/>
    <xf numFmtId="40" fontId="8" fillId="0" borderId="5" xfId="0" applyNumberFormat="1" applyFont="1" applyBorder="1" applyAlignment="1"/>
    <xf numFmtId="40" fontId="8" fillId="0" borderId="8" xfId="6" applyNumberFormat="1" applyFont="1" applyBorder="1" applyAlignment="1">
      <alignment vertical="center"/>
    </xf>
    <xf numFmtId="40" fontId="8" fillId="0" borderId="9" xfId="6" applyNumberFormat="1" applyFont="1" applyBorder="1" applyAlignment="1">
      <alignment vertical="center"/>
    </xf>
    <xf numFmtId="40" fontId="8" fillId="0" borderId="8" xfId="0" applyNumberFormat="1" applyFont="1" applyBorder="1" applyAlignment="1"/>
    <xf numFmtId="40" fontId="8" fillId="0" borderId="9" xfId="0" applyNumberFormat="1" applyFont="1" applyBorder="1" applyAlignment="1"/>
    <xf numFmtId="0" fontId="9" fillId="0" borderId="25" xfId="0" applyFont="1" applyBorder="1">
      <alignment vertical="center"/>
    </xf>
    <xf numFmtId="0" fontId="9" fillId="0" borderId="25" xfId="0" applyFont="1" applyBorder="1" applyAlignment="1">
      <alignment horizontal="left" vertical="center"/>
    </xf>
    <xf numFmtId="0" fontId="15" fillId="8" borderId="13" xfId="1" applyFont="1" applyFill="1" applyBorder="1" applyAlignment="1">
      <alignment horizontal="center" vertical="center" wrapText="1"/>
    </xf>
    <xf numFmtId="0" fontId="15" fillId="8" borderId="3" xfId="1" applyFont="1" applyFill="1" applyBorder="1" applyAlignment="1">
      <alignment horizontal="center" vertical="center" wrapText="1"/>
    </xf>
    <xf numFmtId="0" fontId="15" fillId="8" borderId="30" xfId="1" applyFont="1" applyFill="1" applyBorder="1" applyAlignment="1">
      <alignment horizontal="center" vertical="center" wrapText="1"/>
    </xf>
    <xf numFmtId="0" fontId="15" fillId="8" borderId="7" xfId="1" applyFont="1" applyFill="1" applyBorder="1" applyAlignment="1">
      <alignment horizontal="center" vertical="center" wrapText="1"/>
    </xf>
    <xf numFmtId="0" fontId="25" fillId="7" borderId="13" xfId="0" applyFont="1" applyFill="1" applyBorder="1" applyProtection="1">
      <alignment vertical="center"/>
      <protection locked="0"/>
    </xf>
    <xf numFmtId="0" fontId="21" fillId="7" borderId="13" xfId="0" applyFont="1" applyFill="1" applyBorder="1" applyProtection="1">
      <alignment vertical="center"/>
      <protection locked="0"/>
    </xf>
    <xf numFmtId="3" fontId="21" fillId="7" borderId="13" xfId="0" applyNumberFormat="1" applyFont="1" applyFill="1" applyBorder="1" applyProtection="1">
      <alignment vertical="center"/>
      <protection locked="0"/>
    </xf>
    <xf numFmtId="0" fontId="21" fillId="7" borderId="13" xfId="0" applyFont="1" applyFill="1" applyBorder="1" applyAlignment="1" applyProtection="1">
      <alignment vertical="center" shrinkToFit="1"/>
      <protection locked="0"/>
    </xf>
    <xf numFmtId="0" fontId="14" fillId="7" borderId="2" xfId="0" applyFont="1" applyFill="1" applyBorder="1" applyAlignment="1" applyProtection="1">
      <alignment horizontal="center" vertical="center"/>
      <protection locked="0"/>
    </xf>
    <xf numFmtId="58" fontId="14" fillId="7" borderId="2" xfId="0" applyNumberFormat="1" applyFont="1" applyFill="1" applyBorder="1" applyAlignment="1" applyProtection="1">
      <alignment horizontal="center" vertical="center" shrinkToFit="1"/>
      <protection locked="0"/>
    </xf>
    <xf numFmtId="187" fontId="21" fillId="0" borderId="13" xfId="0" applyNumberFormat="1" applyFont="1" applyBorder="1">
      <alignment vertical="center"/>
    </xf>
    <xf numFmtId="0" fontId="21" fillId="0" borderId="13" xfId="0" applyFont="1" applyBorder="1">
      <alignment vertical="center"/>
    </xf>
    <xf numFmtId="0" fontId="18" fillId="0" borderId="13" xfId="0" applyFont="1" applyBorder="1">
      <alignment vertical="center"/>
    </xf>
    <xf numFmtId="0" fontId="8" fillId="0" borderId="13" xfId="0" applyFont="1" applyBorder="1">
      <alignment vertical="center"/>
    </xf>
    <xf numFmtId="2" fontId="18" fillId="0" borderId="13" xfId="0" applyNumberFormat="1" applyFont="1" applyBorder="1">
      <alignment vertical="center"/>
    </xf>
    <xf numFmtId="0" fontId="18" fillId="0" borderId="2" xfId="0" applyFont="1" applyBorder="1">
      <alignment vertical="center"/>
    </xf>
    <xf numFmtId="0" fontId="36" fillId="11" borderId="36" xfId="0" applyFont="1" applyFill="1" applyBorder="1" applyAlignment="1" applyProtection="1">
      <alignment horizontal="center" vertical="center" wrapText="1" readingOrder="1"/>
      <protection locked="0"/>
    </xf>
    <xf numFmtId="0" fontId="36" fillId="11" borderId="36" xfId="0" applyFont="1" applyFill="1" applyBorder="1" applyAlignment="1" applyProtection="1">
      <alignment horizontal="center" vertical="center" shrinkToFit="1" readingOrder="1"/>
      <protection locked="0"/>
    </xf>
    <xf numFmtId="0" fontId="28" fillId="10" borderId="0" xfId="0" applyFont="1" applyFill="1" applyAlignment="1">
      <alignment horizontal="left" vertical="center" readingOrder="1"/>
    </xf>
    <xf numFmtId="0" fontId="29" fillId="10" borderId="0" xfId="0" applyFont="1" applyFill="1">
      <alignment vertical="center"/>
    </xf>
    <xf numFmtId="0" fontId="30" fillId="10" borderId="0" xfId="0" applyFont="1" applyFill="1" applyAlignment="1">
      <alignment horizontal="center"/>
    </xf>
    <xf numFmtId="0" fontId="31" fillId="10" borderId="0" xfId="0" applyFont="1" applyFill="1" applyAlignment="1">
      <alignment horizontal="center"/>
    </xf>
    <xf numFmtId="0" fontId="27" fillId="9" borderId="0" xfId="0" applyFont="1" applyFill="1">
      <alignment vertical="center"/>
    </xf>
    <xf numFmtId="0" fontId="32" fillId="9" borderId="0" xfId="0" applyFont="1" applyFill="1">
      <alignment vertical="center"/>
    </xf>
    <xf numFmtId="0" fontId="33" fillId="9" borderId="0" xfId="0" applyFont="1" applyFill="1">
      <alignment vertical="center"/>
    </xf>
    <xf numFmtId="0" fontId="27" fillId="10" borderId="0" xfId="0" applyFont="1" applyFill="1">
      <alignment vertical="center"/>
    </xf>
    <xf numFmtId="0" fontId="34" fillId="9" borderId="0" xfId="0" applyFont="1" applyFill="1" applyAlignment="1">
      <alignment horizontal="left" vertical="center" wrapText="1" readingOrder="1"/>
    </xf>
    <xf numFmtId="0" fontId="35" fillId="9" borderId="35" xfId="0" applyFont="1" applyFill="1" applyBorder="1" applyAlignment="1">
      <alignment horizontal="left" vertical="center" wrapText="1" readingOrder="1"/>
    </xf>
    <xf numFmtId="0" fontId="37" fillId="10" borderId="0" xfId="0" applyFont="1" applyFill="1">
      <alignment vertical="center"/>
    </xf>
    <xf numFmtId="0" fontId="38" fillId="9" borderId="0" xfId="0" applyFont="1" applyFill="1" applyAlignment="1">
      <alignment vertical="top" wrapText="1"/>
    </xf>
    <xf numFmtId="0" fontId="39" fillId="9" borderId="0" xfId="0" applyFont="1" applyFill="1" applyAlignment="1">
      <alignment vertical="top" wrapText="1"/>
    </xf>
    <xf numFmtId="0" fontId="40" fillId="12" borderId="37" xfId="0" applyFont="1" applyFill="1" applyBorder="1" applyAlignment="1">
      <alignment horizontal="center" wrapText="1"/>
    </xf>
    <xf numFmtId="0" fontId="43" fillId="9" borderId="0" xfId="0" applyFont="1" applyFill="1" applyAlignment="1">
      <alignment horizontal="left"/>
    </xf>
    <xf numFmtId="0" fontId="44" fillId="9" borderId="0" xfId="0" applyFont="1" applyFill="1" applyAlignment="1">
      <alignment horizontal="left"/>
    </xf>
    <xf numFmtId="0" fontId="45" fillId="10" borderId="0" xfId="0" applyFont="1" applyFill="1">
      <alignment vertical="center"/>
    </xf>
    <xf numFmtId="0" fontId="43" fillId="9" borderId="0" xfId="0" applyFont="1" applyFill="1" applyAlignment="1"/>
    <xf numFmtId="0" fontId="46" fillId="12" borderId="44" xfId="0" applyFont="1" applyFill="1" applyBorder="1" applyAlignment="1">
      <alignment horizontal="right" wrapText="1"/>
    </xf>
    <xf numFmtId="0" fontId="35" fillId="9" borderId="0" xfId="0" applyFont="1" applyFill="1" applyAlignment="1">
      <alignment horizontal="left" vertical="center" wrapText="1" readingOrder="1"/>
    </xf>
    <xf numFmtId="0" fontId="47" fillId="9" borderId="0" xfId="0" applyFont="1" applyFill="1" applyAlignment="1">
      <alignment horizontal="center"/>
    </xf>
    <xf numFmtId="0" fontId="27" fillId="0" borderId="0" xfId="0" applyFont="1">
      <alignment vertical="center"/>
    </xf>
    <xf numFmtId="3" fontId="41" fillId="10" borderId="38" xfId="0" applyNumberFormat="1" applyFont="1" applyFill="1" applyBorder="1" applyAlignment="1">
      <alignment horizontal="right" vertical="center"/>
    </xf>
    <xf numFmtId="3" fontId="41" fillId="10" borderId="39" xfId="0" applyNumberFormat="1" applyFont="1" applyFill="1" applyBorder="1" applyAlignment="1">
      <alignment horizontal="right" vertical="center"/>
    </xf>
    <xf numFmtId="3" fontId="41" fillId="10" borderId="41" xfId="0" applyNumberFormat="1" applyFont="1" applyFill="1" applyBorder="1" applyAlignment="1">
      <alignment horizontal="right" vertical="center"/>
    </xf>
    <xf numFmtId="3" fontId="41" fillId="10" borderId="42" xfId="0" applyNumberFormat="1" applyFont="1" applyFill="1" applyBorder="1" applyAlignment="1">
      <alignment horizontal="right" vertical="center"/>
    </xf>
    <xf numFmtId="0" fontId="42" fillId="10" borderId="40" xfId="0" applyFont="1" applyFill="1" applyBorder="1" applyAlignment="1">
      <alignment horizontal="center"/>
    </xf>
    <xf numFmtId="0" fontId="42" fillId="10" borderId="43" xfId="0" applyFont="1" applyFill="1" applyBorder="1" applyAlignment="1">
      <alignment horizontal="center"/>
    </xf>
    <xf numFmtId="0" fontId="42" fillId="10" borderId="0" xfId="0" applyFont="1" applyFill="1" applyAlignment="1">
      <alignment horizontal="center" vertical="center"/>
    </xf>
    <xf numFmtId="186" fontId="14" fillId="0" borderId="1" xfId="0" applyNumberFormat="1" applyFont="1" applyBorder="1" applyAlignment="1">
      <alignment horizontal="center" vertical="center"/>
    </xf>
    <xf numFmtId="186" fontId="14" fillId="0" borderId="22" xfId="0" applyNumberFormat="1" applyFont="1" applyBorder="1" applyAlignment="1">
      <alignment horizontal="center" vertical="center"/>
    </xf>
    <xf numFmtId="186" fontId="14" fillId="0" borderId="2" xfId="0" applyNumberFormat="1" applyFont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0" fontId="14" fillId="3" borderId="22" xfId="0" applyFont="1" applyFill="1" applyBorder="1" applyAlignment="1">
      <alignment horizontal="center" vertical="center"/>
    </xf>
    <xf numFmtId="0" fontId="14" fillId="3" borderId="2" xfId="0" applyFont="1" applyFill="1" applyBorder="1" applyAlignment="1">
      <alignment horizontal="center" vertical="center"/>
    </xf>
    <xf numFmtId="185" fontId="14" fillId="3" borderId="1" xfId="0" applyNumberFormat="1" applyFont="1" applyFill="1" applyBorder="1" applyAlignment="1">
      <alignment horizontal="center" vertical="center"/>
    </xf>
    <xf numFmtId="185" fontId="14" fillId="3" borderId="22" xfId="0" applyNumberFormat="1" applyFont="1" applyFill="1" applyBorder="1" applyAlignment="1">
      <alignment horizontal="center" vertical="center"/>
    </xf>
    <xf numFmtId="185" fontId="14" fillId="3" borderId="2" xfId="0" applyNumberFormat="1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2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0" fontId="8" fillId="6" borderId="22" xfId="0" applyFont="1" applyFill="1" applyBorder="1" applyAlignment="1">
      <alignment horizontal="center" vertical="center"/>
    </xf>
    <xf numFmtId="0" fontId="8" fillId="6" borderId="2" xfId="0" applyFont="1" applyFill="1" applyBorder="1" applyAlignment="1">
      <alignment horizontal="center" vertical="center"/>
    </xf>
  </cellXfs>
  <cellStyles count="7">
    <cellStyle name="桁区切り" xfId="6" builtinId="6"/>
    <cellStyle name="桁区切り 2" xfId="4" xr:uid="{00000000-0005-0000-0000-000001000000}"/>
    <cellStyle name="標準" xfId="0" builtinId="0"/>
    <cellStyle name="標準 2" xfId="1" xr:uid="{00000000-0005-0000-0000-000003000000}"/>
    <cellStyle name="標準 2 2" xfId="5" xr:uid="{00000000-0005-0000-0000-000004000000}"/>
    <cellStyle name="標準 3" xfId="2" xr:uid="{00000000-0005-0000-0000-000005000000}"/>
    <cellStyle name="標準 3 2" xfId="3" xr:uid="{00000000-0005-0000-0000-000006000000}"/>
  </cellStyles>
  <dxfs count="0"/>
  <tableStyles count="0" defaultTableStyle="TableStyleMedium2" defaultPivotStyle="PivotStyleLight16"/>
  <colors>
    <mruColors>
      <color rgb="FFE7F9FF"/>
      <color rgb="FF89E0FF"/>
      <color rgb="FFFFFFA3"/>
      <color rgb="FFFAD5A4"/>
      <color rgb="FFFFFFDD"/>
      <color rgb="FFFFFFBD"/>
      <color rgb="FFF7BE71"/>
      <color rgb="FFFF99FF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682851</xdr:colOff>
      <xdr:row>2</xdr:row>
      <xdr:rowOff>24954</xdr:rowOff>
    </xdr:from>
    <xdr:to>
      <xdr:col>15</xdr:col>
      <xdr:colOff>0</xdr:colOff>
      <xdr:row>2</xdr:row>
      <xdr:rowOff>24954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5732A2C1-091F-4510-A930-BED48315CE3B}"/>
            </a:ext>
          </a:extLst>
        </xdr:cNvPr>
        <xdr:cNvCxnSpPr>
          <a:cxnSpLocks/>
        </xdr:cNvCxnSpPr>
      </xdr:nvCxnSpPr>
      <xdr:spPr>
        <a:xfrm>
          <a:off x="216126" y="529779"/>
          <a:ext cx="9985149" cy="0"/>
        </a:xfrm>
        <a:prstGeom prst="line">
          <a:avLst/>
        </a:prstGeom>
        <a:ln w="19050">
          <a:solidFill>
            <a:schemeClr val="accent5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635733</xdr:colOff>
      <xdr:row>12</xdr:row>
      <xdr:rowOff>131496</xdr:rowOff>
    </xdr:from>
    <xdr:to>
      <xdr:col>5</xdr:col>
      <xdr:colOff>155712</xdr:colOff>
      <xdr:row>14</xdr:row>
      <xdr:rowOff>99520</xdr:rowOff>
    </xdr:to>
    <xdr:sp macro="" textlink="">
      <xdr:nvSpPr>
        <xdr:cNvPr id="3" name="二等辺三角形 2">
          <a:extLst>
            <a:ext uri="{FF2B5EF4-FFF2-40B4-BE49-F238E27FC236}">
              <a16:creationId xmlns:a16="http://schemas.microsoft.com/office/drawing/2014/main" id="{4824B758-29E7-4200-974F-6FFDF15F40AB}"/>
            </a:ext>
          </a:extLst>
        </xdr:cNvPr>
        <xdr:cNvSpPr/>
      </xdr:nvSpPr>
      <xdr:spPr>
        <a:xfrm rot="5400000">
          <a:off x="3940723" y="3008231"/>
          <a:ext cx="415699" cy="205779"/>
        </a:xfrm>
        <a:prstGeom prst="triangle">
          <a:avLst/>
        </a:prstGeom>
        <a:solidFill>
          <a:srgbClr val="024664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 sz="1013">
            <a:solidFill>
              <a:srgbClr val="3F7285"/>
            </a:solidFill>
          </a:endParaRPr>
        </a:p>
      </xdr:txBody>
    </xdr:sp>
    <xdr:clientData/>
  </xdr:twoCellAnchor>
  <xdr:twoCellAnchor>
    <xdr:from>
      <xdr:col>4</xdr:col>
      <xdr:colOff>482413</xdr:colOff>
      <xdr:row>6</xdr:row>
      <xdr:rowOff>28575</xdr:rowOff>
    </xdr:from>
    <xdr:to>
      <xdr:col>4</xdr:col>
      <xdr:colOff>619629</xdr:colOff>
      <xdr:row>20</xdr:row>
      <xdr:rowOff>115303</xdr:rowOff>
    </xdr:to>
    <xdr:sp macro="" textlink="">
      <xdr:nvSpPr>
        <xdr:cNvPr id="4" name="右大かっこ 3">
          <a:extLst>
            <a:ext uri="{FF2B5EF4-FFF2-40B4-BE49-F238E27FC236}">
              <a16:creationId xmlns:a16="http://schemas.microsoft.com/office/drawing/2014/main" id="{76748C09-7A2A-4424-B06D-9B0332C67FAB}"/>
            </a:ext>
          </a:extLst>
        </xdr:cNvPr>
        <xdr:cNvSpPr/>
      </xdr:nvSpPr>
      <xdr:spPr>
        <a:xfrm>
          <a:off x="3892363" y="1438275"/>
          <a:ext cx="137216" cy="3239503"/>
        </a:xfrm>
        <a:prstGeom prst="rightBracket">
          <a:avLst>
            <a:gd name="adj" fmla="val 0"/>
          </a:avLst>
        </a:prstGeom>
        <a:ln w="38100">
          <a:solidFill>
            <a:srgbClr val="024664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ot="0" spcFirstLastPara="0" vert="horz" wrap="square" lIns="51435" tIns="25718" rIns="51435" bIns="25718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 sz="1013"/>
        </a:p>
      </xdr:txBody>
    </xdr:sp>
    <xdr:clientData/>
  </xdr:twoCellAnchor>
  <xdr:twoCellAnchor>
    <xdr:from>
      <xdr:col>7</xdr:col>
      <xdr:colOff>5993</xdr:colOff>
      <xdr:row>11</xdr:row>
      <xdr:rowOff>47625</xdr:rowOff>
    </xdr:from>
    <xdr:to>
      <xdr:col>14</xdr:col>
      <xdr:colOff>313765</xdr:colOff>
      <xdr:row>14</xdr:row>
      <xdr:rowOff>67235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6124FA01-AB44-43A3-859F-AA8F1CEACE66}"/>
            </a:ext>
          </a:extLst>
        </xdr:cNvPr>
        <xdr:cNvSpPr/>
      </xdr:nvSpPr>
      <xdr:spPr>
        <a:xfrm>
          <a:off x="4720868" y="2533650"/>
          <a:ext cx="5108372" cy="753035"/>
        </a:xfrm>
        <a:prstGeom prst="rect">
          <a:avLst/>
        </a:prstGeom>
      </xdr:spPr>
      <xdr:txBody>
        <a:bodyPr wrap="square" lIns="0" tIns="0" rIns="0" bIns="0">
          <a:noAutofit/>
        </a:bodyPr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>
            <a:lnSpc>
              <a:spcPct val="120000"/>
            </a:lnSpc>
          </a:pPr>
          <a:r>
            <a:rPr kumimoji="1" lang="en-US" altLang="ja-JP" sz="1050" baseline="0">
              <a:solidFill>
                <a:schemeClr val="tx1">
                  <a:lumMod val="85000"/>
                  <a:lumOff val="15000"/>
                </a:schemeClr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※</a:t>
          </a:r>
          <a:r>
            <a:rPr kumimoji="1" lang="ja-JP" altLang="en-US" sz="1050" baseline="0">
              <a:solidFill>
                <a:schemeClr val="tx1">
                  <a:lumMod val="85000"/>
                  <a:lumOff val="15000"/>
                </a:schemeClr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保険期間が</a:t>
          </a:r>
          <a:r>
            <a:rPr kumimoji="1" lang="en-US" altLang="ja-JP" sz="1050" baseline="0">
              <a:solidFill>
                <a:schemeClr val="tx1">
                  <a:lumMod val="85000"/>
                  <a:lumOff val="15000"/>
                </a:schemeClr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2</a:t>
          </a:r>
          <a:r>
            <a:rPr kumimoji="1" lang="ja-JP" altLang="en-US" sz="1050" baseline="0">
              <a:solidFill>
                <a:schemeClr val="tx1">
                  <a:lumMod val="85000"/>
                  <a:lumOff val="15000"/>
                </a:schemeClr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年以上の場合、最終年の保険金が表示されます。</a:t>
          </a:r>
          <a:endParaRPr kumimoji="1" lang="en-US" altLang="ja-JP" sz="1050" baseline="0">
            <a:solidFill>
              <a:schemeClr val="tx1">
                <a:lumMod val="85000"/>
                <a:lumOff val="15000"/>
              </a:schemeClr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defTabSz="514350">
            <a:lnSpc>
              <a:spcPct val="120000"/>
            </a:lnSpc>
            <a:defRPr/>
          </a:pPr>
          <a:r>
            <a:rPr kumimoji="1" lang="en-US" altLang="ja-JP" sz="1050" baseline="0">
              <a:solidFill>
                <a:schemeClr val="tx1">
                  <a:lumMod val="85000"/>
                  <a:lumOff val="15000"/>
                </a:schemeClr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※</a:t>
          </a:r>
          <a:r>
            <a:rPr lang="ja-JP" altLang="en-US" sz="1050" baseline="0">
              <a:solidFill>
                <a:schemeClr val="tx1">
                  <a:lumMod val="85000"/>
                  <a:lumOff val="15000"/>
                </a:schemeClr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損害の程度等によって、上記金額よりも減額される場合があります。</a:t>
          </a:r>
        </a:p>
      </xdr:txBody>
    </xdr:sp>
    <xdr:clientData/>
  </xdr:twoCellAnchor>
  <xdr:twoCellAnchor>
    <xdr:from>
      <xdr:col>6</xdr:col>
      <xdr:colOff>276175</xdr:colOff>
      <xdr:row>19</xdr:row>
      <xdr:rowOff>36443</xdr:rowOff>
    </xdr:from>
    <xdr:to>
      <xdr:col>15</xdr:col>
      <xdr:colOff>145677</xdr:colOff>
      <xdr:row>24</xdr:row>
      <xdr:rowOff>22068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96DFFF0-4111-4670-90AC-672AF5E63F96}"/>
            </a:ext>
          </a:extLst>
        </xdr:cNvPr>
        <xdr:cNvSpPr/>
      </xdr:nvSpPr>
      <xdr:spPr>
        <a:xfrm>
          <a:off x="4695775" y="4313168"/>
          <a:ext cx="5651177" cy="957175"/>
        </a:xfrm>
        <a:prstGeom prst="rect">
          <a:avLst/>
        </a:prstGeom>
      </xdr:spPr>
      <xdr:txBody>
        <a:bodyPr wrap="square" lIns="0" tIns="0" rIns="0" bIns="0">
          <a:spAutoFit/>
        </a:bodyPr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102692" indent="-102692">
            <a:lnSpc>
              <a:spcPct val="120000"/>
            </a:lnSpc>
          </a:pPr>
          <a:r>
            <a:rPr lang="en-US" altLang="ja-JP" sz="1050">
              <a:latin typeface="メイリオ" panose="020B0604030504040204" pitchFamily="50" charset="-128"/>
              <a:ea typeface="メイリオ" panose="020B0604030504040204" pitchFamily="50" charset="-128"/>
            </a:rPr>
            <a:t>※</a:t>
          </a:r>
          <a:r>
            <a:rPr lang="ja-JP" altLang="en-US" sz="1050">
              <a:latin typeface="メイリオ" panose="020B0604030504040204" pitchFamily="50" charset="-128"/>
              <a:ea typeface="メイリオ" panose="020B0604030504040204" pitchFamily="50" charset="-128"/>
            </a:rPr>
            <a:t>植栽本数及び生立本数が通常の森林と大きく異なる場合には、上記の試算結果と</a:t>
          </a:r>
          <a:br>
            <a:rPr lang="en-US" altLang="ja-JP" sz="1050">
              <a:latin typeface="メイリオ" panose="020B0604030504040204" pitchFamily="50" charset="-128"/>
              <a:ea typeface="メイリオ" panose="020B0604030504040204" pitchFamily="50" charset="-128"/>
            </a:rPr>
          </a:br>
          <a:r>
            <a:rPr lang="ja-JP" altLang="en-US" sz="1050">
              <a:latin typeface="メイリオ" panose="020B0604030504040204" pitchFamily="50" charset="-128"/>
              <a:ea typeface="メイリオ" panose="020B0604030504040204" pitchFamily="50" charset="-128"/>
            </a:rPr>
            <a:t>異なる場合がございます（お申込の際にご確認ください）。</a:t>
          </a:r>
        </a:p>
        <a:p>
          <a:pPr marL="92075" indent="-92075">
            <a:lnSpc>
              <a:spcPct val="120000"/>
            </a:lnSpc>
          </a:pPr>
          <a:r>
            <a:rPr lang="en-US" altLang="ja-JP" sz="1050">
              <a:latin typeface="メイリオ" panose="020B0604030504040204" pitchFamily="50" charset="-128"/>
              <a:ea typeface="メイリオ" panose="020B0604030504040204" pitchFamily="50" charset="-128"/>
            </a:rPr>
            <a:t>※</a:t>
          </a:r>
          <a:r>
            <a:rPr lang="ja-JP" altLang="en-US" sz="1050">
              <a:latin typeface="メイリオ" panose="020B0604030504040204" pitchFamily="50" charset="-128"/>
              <a:ea typeface="メイリオ" panose="020B0604030504040204" pitchFamily="50" charset="-128"/>
            </a:rPr>
            <a:t>詳しくは、最寄りの森林組合、森林組合連合会、森林保険センターにご相談下さい。</a:t>
          </a:r>
        </a:p>
      </xdr:txBody>
    </xdr:sp>
    <xdr:clientData/>
  </xdr:twoCellAnchor>
  <xdr:twoCellAnchor>
    <xdr:from>
      <xdr:col>6</xdr:col>
      <xdr:colOff>32644</xdr:colOff>
      <xdr:row>6</xdr:row>
      <xdr:rowOff>126675</xdr:rowOff>
    </xdr:from>
    <xdr:to>
      <xdr:col>6</xdr:col>
      <xdr:colOff>223144</xdr:colOff>
      <xdr:row>7</xdr:row>
      <xdr:rowOff>234348</xdr:rowOff>
    </xdr:to>
    <xdr:sp macro="" textlink="">
      <xdr:nvSpPr>
        <xdr:cNvPr id="7" name="上矢印 112">
          <a:extLst>
            <a:ext uri="{FF2B5EF4-FFF2-40B4-BE49-F238E27FC236}">
              <a16:creationId xmlns:a16="http://schemas.microsoft.com/office/drawing/2014/main" id="{5361DAE1-2E0B-4B8A-8653-6BA642524016}"/>
            </a:ext>
          </a:extLst>
        </xdr:cNvPr>
        <xdr:cNvSpPr/>
      </xdr:nvSpPr>
      <xdr:spPr>
        <a:xfrm>
          <a:off x="4452244" y="1536375"/>
          <a:ext cx="190500" cy="288648"/>
        </a:xfrm>
        <a:prstGeom prst="upArrow">
          <a:avLst>
            <a:gd name="adj1" fmla="val 17389"/>
            <a:gd name="adj2" fmla="val 133905"/>
          </a:avLst>
        </a:prstGeom>
        <a:solidFill>
          <a:schemeClr val="accent5">
            <a:lumMod val="75000"/>
          </a:schemeClr>
        </a:solidFill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  <xdr:twoCellAnchor>
    <xdr:from>
      <xdr:col>6</xdr:col>
      <xdr:colOff>21867</xdr:colOff>
      <xdr:row>14</xdr:row>
      <xdr:rowOff>138312</xdr:rowOff>
    </xdr:from>
    <xdr:to>
      <xdr:col>6</xdr:col>
      <xdr:colOff>212367</xdr:colOff>
      <xdr:row>15</xdr:row>
      <xdr:rowOff>267966</xdr:rowOff>
    </xdr:to>
    <xdr:sp macro="" textlink="">
      <xdr:nvSpPr>
        <xdr:cNvPr id="8" name="上矢印 112">
          <a:extLst>
            <a:ext uri="{FF2B5EF4-FFF2-40B4-BE49-F238E27FC236}">
              <a16:creationId xmlns:a16="http://schemas.microsoft.com/office/drawing/2014/main" id="{7B5A4AEA-926B-4354-A66F-2A469953B49D}"/>
            </a:ext>
          </a:extLst>
        </xdr:cNvPr>
        <xdr:cNvSpPr/>
      </xdr:nvSpPr>
      <xdr:spPr>
        <a:xfrm>
          <a:off x="4441467" y="3357762"/>
          <a:ext cx="190500" cy="291579"/>
        </a:xfrm>
        <a:prstGeom prst="upArrow">
          <a:avLst>
            <a:gd name="adj1" fmla="val 17389"/>
            <a:gd name="adj2" fmla="val 133905"/>
          </a:avLst>
        </a:prstGeom>
        <a:solidFill>
          <a:schemeClr val="accent5">
            <a:lumMod val="75000"/>
          </a:schemeClr>
        </a:solidFill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  <xdr:twoCellAnchor>
    <xdr:from>
      <xdr:col>1</xdr:col>
      <xdr:colOff>41173</xdr:colOff>
      <xdr:row>4</xdr:row>
      <xdr:rowOff>139212</xdr:rowOff>
    </xdr:from>
    <xdr:to>
      <xdr:col>1</xdr:col>
      <xdr:colOff>476251</xdr:colOff>
      <xdr:row>5</xdr:row>
      <xdr:rowOff>102577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E5178EB1-BA8D-44FE-B0E7-48443A9A3EDC}"/>
            </a:ext>
          </a:extLst>
        </xdr:cNvPr>
        <xdr:cNvSpPr/>
      </xdr:nvSpPr>
      <xdr:spPr>
        <a:xfrm>
          <a:off x="260248" y="1063137"/>
          <a:ext cx="435078" cy="211015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12700">
          <a:solidFill>
            <a:schemeClr val="tx1">
              <a:lumMod val="65000"/>
              <a:lumOff val="3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592697</xdr:colOff>
      <xdr:row>4</xdr:row>
      <xdr:rowOff>54028</xdr:rowOff>
    </xdr:from>
    <xdr:to>
      <xdr:col>9</xdr:col>
      <xdr:colOff>410911</xdr:colOff>
      <xdr:row>5</xdr:row>
      <xdr:rowOff>166477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BDB22373-6B44-4D18-B735-CA967A07481F}"/>
            </a:ext>
          </a:extLst>
        </xdr:cNvPr>
        <xdr:cNvSpPr/>
      </xdr:nvSpPr>
      <xdr:spPr>
        <a:xfrm>
          <a:off x="811772" y="977953"/>
          <a:ext cx="5685614" cy="360099"/>
        </a:xfrm>
        <a:prstGeom prst="rect">
          <a:avLst/>
        </a:prstGeom>
      </xdr:spPr>
      <xdr:txBody>
        <a:bodyPr wrap="square" lIns="0" tIns="0" rIns="0" bIns="0">
          <a:spAutoFit/>
        </a:bodyPr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102692" indent="-102692">
            <a:lnSpc>
              <a:spcPct val="120000"/>
            </a:lnSpc>
          </a:pPr>
          <a:r>
            <a:rPr lang="ja-JP" altLang="en-US" sz="1200" b="1">
              <a:solidFill>
                <a:schemeClr val="tx1">
                  <a:lumMod val="75000"/>
                  <a:lumOff val="25000"/>
                </a:schemeClr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に入力してください。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86287</xdr:colOff>
      <xdr:row>2</xdr:row>
      <xdr:rowOff>41462</xdr:rowOff>
    </xdr:from>
    <xdr:to>
      <xdr:col>2</xdr:col>
      <xdr:colOff>590551</xdr:colOff>
      <xdr:row>2</xdr:row>
      <xdr:rowOff>270074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448237" y="279587"/>
          <a:ext cx="504264" cy="228612"/>
        </a:xfrm>
        <a:prstGeom prst="rect">
          <a:avLst/>
        </a:prstGeom>
        <a:solidFill>
          <a:srgbClr val="E7F9FF"/>
        </a:solidFill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10586</xdr:colOff>
      <xdr:row>1</xdr:row>
      <xdr:rowOff>22410</xdr:rowOff>
    </xdr:from>
    <xdr:to>
      <xdr:col>13</xdr:col>
      <xdr:colOff>695326</xdr:colOff>
      <xdr:row>3</xdr:row>
      <xdr:rowOff>3015</xdr:rowOff>
    </xdr:to>
    <xdr:grpSp>
      <xdr:nvGrpSpPr>
        <xdr:cNvPr id="7" name="グループ化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pSpPr/>
      </xdr:nvGrpSpPr>
      <xdr:grpSpPr>
        <a:xfrm>
          <a:off x="2610351" y="257734"/>
          <a:ext cx="6926416" cy="630546"/>
          <a:chOff x="1857325" y="190869"/>
          <a:chExt cx="8295301" cy="466960"/>
        </a:xfrm>
      </xdr:grpSpPr>
      <xdr:sp macro="" textlink="">
        <xdr:nvSpPr>
          <xdr:cNvPr id="8" name="Text Box 8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857325" y="190870"/>
            <a:ext cx="1651467" cy="365141"/>
          </a:xfrm>
          <a:prstGeom prst="rect">
            <a:avLst/>
          </a:prstGeom>
          <a:solidFill>
            <a:srgbClr val="89E0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36000" tIns="0" rIns="3600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800" b="1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空欄の場合</a:t>
            </a:r>
            <a:r>
              <a:rPr lang="en-US" altLang="ja-JP" sz="800" b="1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【100</a:t>
            </a:r>
            <a:r>
              <a:rPr lang="ja-JP" altLang="en-US" sz="800" b="1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％</a:t>
            </a:r>
            <a:r>
              <a:rPr lang="en-US" altLang="ja-JP" sz="800" b="1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】</a:t>
            </a:r>
            <a:r>
              <a:rPr lang="ja-JP" altLang="en-US" sz="800" b="1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として計算します</a:t>
            </a:r>
          </a:p>
        </xdr:txBody>
      </xdr:sp>
      <xdr:sp macro="" textlink="">
        <xdr:nvSpPr>
          <xdr:cNvPr id="17" name="二等辺三角形 16">
            <a:extLst>
              <a:ext uri="{FF2B5EF4-FFF2-40B4-BE49-F238E27FC236}">
                <a16:creationId xmlns:a16="http://schemas.microsoft.com/office/drawing/2014/main" id="{00000000-0008-0000-0000-000011000000}"/>
              </a:ext>
            </a:extLst>
          </xdr:cNvPr>
          <xdr:cNvSpPr/>
        </xdr:nvSpPr>
        <xdr:spPr>
          <a:xfrm rot="10800000">
            <a:off x="2996405" y="533272"/>
            <a:ext cx="221274" cy="124557"/>
          </a:xfrm>
          <a:prstGeom prst="triangle">
            <a:avLst/>
          </a:prstGeom>
          <a:solidFill>
            <a:srgbClr val="89E0FF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2" name="二等辺三角形 21">
            <a:extLst>
              <a:ext uri="{FF2B5EF4-FFF2-40B4-BE49-F238E27FC236}">
                <a16:creationId xmlns:a16="http://schemas.microsoft.com/office/drawing/2014/main" id="{F7B37CAF-8B6A-450B-8B3F-420CACF0BFC3}"/>
              </a:ext>
            </a:extLst>
          </xdr:cNvPr>
          <xdr:cNvSpPr/>
        </xdr:nvSpPr>
        <xdr:spPr>
          <a:xfrm rot="10800000">
            <a:off x="7382022" y="533272"/>
            <a:ext cx="221274" cy="124557"/>
          </a:xfrm>
          <a:prstGeom prst="triangle">
            <a:avLst/>
          </a:prstGeom>
          <a:solidFill>
            <a:srgbClr val="89E0FF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3" name="Text Box 8">
            <a:extLst>
              <a:ext uri="{FF2B5EF4-FFF2-40B4-BE49-F238E27FC236}">
                <a16:creationId xmlns:a16="http://schemas.microsoft.com/office/drawing/2014/main" id="{38F732FC-5A5E-419F-9868-48EC1D5EFE33}"/>
              </a:ext>
            </a:extLst>
          </xdr:cNvPr>
          <xdr:cNvSpPr txBox="1">
            <a:spLocks noChangeArrowheads="1"/>
          </xdr:cNvSpPr>
        </xdr:nvSpPr>
        <xdr:spPr bwMode="auto">
          <a:xfrm>
            <a:off x="8636131" y="190869"/>
            <a:ext cx="1516495" cy="365143"/>
          </a:xfrm>
          <a:prstGeom prst="rect">
            <a:avLst/>
          </a:prstGeom>
          <a:solidFill>
            <a:srgbClr val="89E0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36000" tIns="0" rIns="3600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800" b="1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始期日を統一する場合に入力してください</a:t>
            </a:r>
          </a:p>
        </xdr:txBody>
      </xdr:sp>
      <xdr:sp macro="" textlink="">
        <xdr:nvSpPr>
          <xdr:cNvPr id="24" name="二等辺三角形 23">
            <a:extLst>
              <a:ext uri="{FF2B5EF4-FFF2-40B4-BE49-F238E27FC236}">
                <a16:creationId xmlns:a16="http://schemas.microsoft.com/office/drawing/2014/main" id="{1894E82E-3DE6-4F96-AB92-01779C3F1A84}"/>
              </a:ext>
            </a:extLst>
          </xdr:cNvPr>
          <xdr:cNvSpPr/>
        </xdr:nvSpPr>
        <xdr:spPr>
          <a:xfrm rot="10800000">
            <a:off x="8870560" y="533272"/>
            <a:ext cx="221274" cy="124557"/>
          </a:xfrm>
          <a:prstGeom prst="triangle">
            <a:avLst/>
          </a:prstGeom>
          <a:solidFill>
            <a:srgbClr val="89E0FF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5" name="二等辺三角形 24">
            <a:extLst>
              <a:ext uri="{FF2B5EF4-FFF2-40B4-BE49-F238E27FC236}">
                <a16:creationId xmlns:a16="http://schemas.microsoft.com/office/drawing/2014/main" id="{BB20CC6D-0AE0-4200-A73A-9E5003BEE981}"/>
              </a:ext>
            </a:extLst>
          </xdr:cNvPr>
          <xdr:cNvSpPr/>
        </xdr:nvSpPr>
        <xdr:spPr>
          <a:xfrm rot="10800000">
            <a:off x="9720343" y="533272"/>
            <a:ext cx="221274" cy="124557"/>
          </a:xfrm>
          <a:prstGeom prst="triangle">
            <a:avLst/>
          </a:prstGeom>
          <a:solidFill>
            <a:srgbClr val="89E0FF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10</xdr:col>
      <xdr:colOff>666749</xdr:colOff>
      <xdr:row>1</xdr:row>
      <xdr:rowOff>22412</xdr:rowOff>
    </xdr:from>
    <xdr:to>
      <xdr:col>12</xdr:col>
      <xdr:colOff>85724</xdr:colOff>
      <xdr:row>2</xdr:row>
      <xdr:rowOff>280147</xdr:rowOff>
    </xdr:to>
    <xdr:sp macro="" textlink="">
      <xdr:nvSpPr>
        <xdr:cNvPr id="15" name="Text Box 8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6706720" y="257736"/>
          <a:ext cx="1211916" cy="493058"/>
        </a:xfrm>
        <a:prstGeom prst="rect">
          <a:avLst/>
        </a:prstGeom>
        <a:solidFill>
          <a:srgbClr val="89E0FF"/>
        </a:solidFill>
        <a:ln w="9525">
          <a:noFill/>
          <a:miter lim="800000"/>
          <a:headEnd/>
          <a:tailEnd/>
        </a:ln>
      </xdr:spPr>
      <xdr:txBody>
        <a:bodyPr vertOverflow="clip" wrap="square" lIns="36000" tIns="0" rIns="36000" bIns="0" anchor="t" upright="1">
          <a:noAutofit/>
        </a:bodyPr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割引がある場合</a:t>
          </a:r>
          <a:r>
            <a:rPr lang="en-US" altLang="ja-JP" sz="800" b="1" i="0" u="none" strike="noStrike" baseline="0">
              <a:solidFill>
                <a:srgbClr val="00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【</a:t>
          </a:r>
          <a:r>
            <a:rPr lang="ja-JP" altLang="en-US" sz="800" b="1" i="0" u="none" strike="noStrike" baseline="0">
              <a:solidFill>
                <a:srgbClr val="00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有</a:t>
          </a:r>
          <a:r>
            <a:rPr lang="en-US" altLang="ja-JP" sz="800" b="1" i="0" u="none" strike="noStrike" baseline="0">
              <a:solidFill>
                <a:srgbClr val="00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】</a:t>
          </a:r>
        </a:p>
        <a:p>
          <a:pPr algn="l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割引が無い場合</a:t>
          </a:r>
          <a:r>
            <a:rPr lang="en-US" altLang="ja-JP" sz="800" b="1" i="0" u="none" strike="noStrike" baseline="0">
              <a:solidFill>
                <a:srgbClr val="00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【</a:t>
          </a:r>
          <a:r>
            <a:rPr lang="ja-JP" altLang="en-US" sz="800" b="1" i="0" u="none" strike="noStrike" baseline="0">
              <a:solidFill>
                <a:srgbClr val="00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空欄</a:t>
          </a:r>
          <a:r>
            <a:rPr lang="en-US" altLang="ja-JP" sz="800" b="1" i="0" u="none" strike="noStrike" baseline="0">
              <a:solidFill>
                <a:srgbClr val="00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】</a:t>
          </a:r>
          <a:endParaRPr lang="ja-JP" altLang="en-US" sz="800" b="1" i="0" u="none" strike="noStrike" baseline="0">
            <a:solidFill>
              <a:srgbClr val="000000"/>
            </a:solidFill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</xdr:txBody>
    </xdr:sp>
    <xdr:clientData/>
  </xdr:twoCellAnchor>
  <xdr:twoCellAnchor>
    <xdr:from>
      <xdr:col>5</xdr:col>
      <xdr:colOff>243418</xdr:colOff>
      <xdr:row>2</xdr:row>
      <xdr:rowOff>275600</xdr:rowOff>
    </xdr:from>
    <xdr:to>
      <xdr:col>5</xdr:col>
      <xdr:colOff>428244</xdr:colOff>
      <xdr:row>2</xdr:row>
      <xdr:rowOff>410292</xdr:rowOff>
    </xdr:to>
    <xdr:sp macro="" textlink="">
      <xdr:nvSpPr>
        <xdr:cNvPr id="5" name="二等辺三角形 4">
          <a:extLst>
            <a:ext uri="{FF2B5EF4-FFF2-40B4-BE49-F238E27FC236}">
              <a16:creationId xmlns:a16="http://schemas.microsoft.com/office/drawing/2014/main" id="{5A9FE468-C5C4-4809-BBF4-260EB3DB940D}"/>
            </a:ext>
          </a:extLst>
        </xdr:cNvPr>
        <xdr:cNvSpPr/>
      </xdr:nvSpPr>
      <xdr:spPr>
        <a:xfrm rot="10800000">
          <a:off x="2843183" y="746247"/>
          <a:ext cx="184826" cy="134692"/>
        </a:xfrm>
        <a:prstGeom prst="triangle">
          <a:avLst/>
        </a:prstGeom>
        <a:solidFill>
          <a:srgbClr val="89E0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02A389-38E5-40D8-BB32-039CAAB7FC47}">
  <dimension ref="B2:O433"/>
  <sheetViews>
    <sheetView tabSelected="1" view="pageBreakPreview" zoomScaleNormal="100" zoomScaleSheetLayoutView="100" workbookViewId="0"/>
  </sheetViews>
  <sheetFormatPr defaultRowHeight="13.5"/>
  <cols>
    <col min="1" max="1" width="2.875" style="194" customWidth="1"/>
    <col min="2" max="2" width="29.125" style="194" customWidth="1"/>
    <col min="3" max="3" width="3.75" style="194" customWidth="1"/>
    <col min="4" max="4" width="9" style="211"/>
    <col min="5" max="5" width="9" style="194"/>
    <col min="6" max="6" width="4.25" style="194" customWidth="1"/>
    <col min="7" max="7" width="3.875" style="194" customWidth="1"/>
    <col min="8" max="15" width="9" style="194"/>
    <col min="16" max="16" width="2.875" style="194" customWidth="1"/>
    <col min="17" max="17" width="9" style="194" customWidth="1"/>
    <col min="18" max="16384" width="9" style="194"/>
  </cols>
  <sheetData>
    <row r="2" spans="2:15" ht="26.25" customHeight="1">
      <c r="B2" s="190" t="s">
        <v>320</v>
      </c>
      <c r="C2" s="191"/>
      <c r="D2" s="191"/>
      <c r="E2" s="191"/>
      <c r="F2" s="191"/>
      <c r="G2" s="191"/>
      <c r="H2" s="191"/>
      <c r="I2" s="191"/>
      <c r="J2" s="191"/>
      <c r="K2" s="191"/>
      <c r="L2" s="191"/>
      <c r="M2" s="191"/>
      <c r="N2" s="192" t="s">
        <v>321</v>
      </c>
      <c r="O2" s="193" t="s">
        <v>322</v>
      </c>
    </row>
    <row r="3" spans="2:15">
      <c r="D3" s="194"/>
    </row>
    <row r="4" spans="2:15" ht="19.5">
      <c r="B4" s="195" t="s">
        <v>323</v>
      </c>
      <c r="D4" s="194"/>
    </row>
    <row r="5" spans="2:15" ht="19.5">
      <c r="B5" s="195"/>
      <c r="D5" s="194"/>
    </row>
    <row r="6" spans="2:15" ht="18.75">
      <c r="B6" s="196"/>
      <c r="D6" s="194"/>
    </row>
    <row r="7" spans="2:15" ht="14.25" thickBot="1">
      <c r="D7" s="194"/>
      <c r="G7" s="197"/>
      <c r="H7" s="197"/>
      <c r="I7" s="197"/>
      <c r="J7" s="197"/>
      <c r="K7" s="197"/>
      <c r="L7" s="197"/>
      <c r="M7" s="197"/>
      <c r="N7" s="197"/>
      <c r="O7" s="197"/>
    </row>
    <row r="8" spans="2:15" ht="22.5" customHeight="1" thickBot="1">
      <c r="B8" s="198" t="s">
        <v>324</v>
      </c>
      <c r="C8" s="199"/>
      <c r="D8" s="188"/>
      <c r="G8" s="197"/>
      <c r="H8" s="200" t="s">
        <v>325</v>
      </c>
      <c r="I8" s="197"/>
      <c r="J8" s="197"/>
      <c r="K8" s="197"/>
      <c r="L8" s="197"/>
      <c r="M8" s="197"/>
      <c r="N8" s="197"/>
      <c r="O8" s="197"/>
    </row>
    <row r="9" spans="2:15" ht="12.75" customHeight="1" thickBot="1">
      <c r="B9" s="201"/>
      <c r="C9" s="202"/>
      <c r="D9" s="203"/>
      <c r="G9" s="197"/>
      <c r="H9" s="197"/>
      <c r="I9" s="197"/>
      <c r="J9" s="197"/>
      <c r="K9" s="197"/>
      <c r="L9" s="197"/>
      <c r="M9" s="197"/>
      <c r="N9" s="197"/>
      <c r="O9" s="197"/>
    </row>
    <row r="10" spans="2:15" ht="22.5" customHeight="1" thickBot="1">
      <c r="B10" s="198" t="s">
        <v>326</v>
      </c>
      <c r="C10" s="199"/>
      <c r="D10" s="189"/>
      <c r="G10" s="197"/>
      <c r="H10" s="212" t="str">
        <f>簡易保険料算出シート!Z5</f>
        <v>-</v>
      </c>
      <c r="I10" s="213"/>
      <c r="J10" s="213"/>
      <c r="K10" s="216" t="s">
        <v>327</v>
      </c>
      <c r="L10" s="218"/>
      <c r="M10" s="197"/>
      <c r="N10" s="197"/>
      <c r="O10" s="197"/>
    </row>
    <row r="11" spans="2:15" ht="12.75" customHeight="1" thickBot="1">
      <c r="B11" s="201"/>
      <c r="C11" s="202"/>
      <c r="D11" s="203"/>
      <c r="G11" s="197"/>
      <c r="H11" s="214"/>
      <c r="I11" s="215"/>
      <c r="J11" s="215"/>
      <c r="K11" s="217"/>
      <c r="L11" s="218"/>
      <c r="M11" s="197"/>
      <c r="N11" s="197"/>
      <c r="O11" s="197"/>
    </row>
    <row r="12" spans="2:15" ht="22.5" customHeight="1" thickBot="1">
      <c r="B12" s="198" t="s">
        <v>328</v>
      </c>
      <c r="C12" s="199"/>
      <c r="D12" s="188"/>
      <c r="E12" s="204" t="s">
        <v>329</v>
      </c>
      <c r="G12" s="197"/>
      <c r="H12" s="197"/>
      <c r="I12" s="197"/>
      <c r="J12" s="197"/>
      <c r="K12" s="197"/>
      <c r="L12" s="197"/>
      <c r="M12" s="197"/>
      <c r="N12" s="197"/>
      <c r="O12" s="197"/>
    </row>
    <row r="13" spans="2:15" ht="12.75" customHeight="1" thickBot="1">
      <c r="B13" s="201"/>
      <c r="C13" s="202"/>
      <c r="D13" s="203"/>
      <c r="G13" s="197"/>
      <c r="H13" s="197"/>
      <c r="I13" s="197"/>
      <c r="J13" s="197"/>
      <c r="K13" s="197"/>
      <c r="L13" s="197"/>
      <c r="M13" s="197"/>
      <c r="N13" s="197"/>
      <c r="O13" s="197"/>
    </row>
    <row r="14" spans="2:15" ht="22.5" customHeight="1" thickBot="1">
      <c r="B14" s="198" t="s">
        <v>330</v>
      </c>
      <c r="C14" s="199"/>
      <c r="D14" s="188"/>
      <c r="E14" s="205" t="s">
        <v>331</v>
      </c>
      <c r="G14" s="197"/>
      <c r="H14" s="197"/>
      <c r="I14" s="197"/>
      <c r="J14" s="197"/>
      <c r="K14" s="197"/>
      <c r="L14" s="197"/>
      <c r="M14" s="197"/>
      <c r="N14" s="197"/>
      <c r="O14" s="197"/>
    </row>
    <row r="15" spans="2:15" ht="12.75" customHeight="1" thickBot="1">
      <c r="B15" s="201"/>
      <c r="C15" s="202"/>
      <c r="D15" s="203"/>
      <c r="G15" s="197"/>
      <c r="H15" s="197"/>
      <c r="I15" s="197"/>
      <c r="J15" s="197"/>
      <c r="K15" s="197"/>
      <c r="L15" s="197"/>
      <c r="M15" s="197"/>
      <c r="N15" s="197"/>
      <c r="O15" s="197"/>
    </row>
    <row r="16" spans="2:15" ht="22.5" customHeight="1" thickBot="1">
      <c r="B16" s="198" t="s">
        <v>332</v>
      </c>
      <c r="C16" s="199"/>
      <c r="D16" s="188"/>
      <c r="E16" s="204" t="s">
        <v>333</v>
      </c>
      <c r="G16" s="197"/>
      <c r="H16" s="200" t="s">
        <v>334</v>
      </c>
      <c r="I16" s="206"/>
      <c r="J16" s="206"/>
      <c r="K16" s="206"/>
      <c r="L16" s="197"/>
      <c r="M16" s="197"/>
      <c r="N16" s="197"/>
      <c r="O16" s="197"/>
    </row>
    <row r="17" spans="2:15" ht="12.75" customHeight="1" thickBot="1">
      <c r="B17" s="201"/>
      <c r="C17" s="202"/>
      <c r="D17" s="203"/>
      <c r="G17" s="197"/>
      <c r="H17" s="197"/>
      <c r="I17" s="197"/>
      <c r="J17" s="197"/>
      <c r="K17" s="197"/>
      <c r="L17" s="197"/>
      <c r="M17" s="197"/>
      <c r="N17" s="197"/>
      <c r="O17" s="197"/>
    </row>
    <row r="18" spans="2:15" ht="22.5" customHeight="1" thickBot="1">
      <c r="B18" s="198" t="s">
        <v>335</v>
      </c>
      <c r="C18" s="199"/>
      <c r="D18" s="188"/>
      <c r="E18" s="207" t="s">
        <v>336</v>
      </c>
      <c r="G18" s="197"/>
      <c r="H18" s="212" t="str">
        <f ca="1">簡易保険料算出シート!Y5</f>
        <v>-</v>
      </c>
      <c r="I18" s="213"/>
      <c r="J18" s="213"/>
      <c r="K18" s="216" t="s">
        <v>327</v>
      </c>
      <c r="L18" s="197"/>
      <c r="M18" s="197"/>
      <c r="N18" s="197"/>
      <c r="O18" s="197"/>
    </row>
    <row r="19" spans="2:15" ht="12.75" customHeight="1" thickBot="1">
      <c r="B19" s="201"/>
      <c r="C19" s="202"/>
      <c r="D19" s="208"/>
      <c r="G19" s="197"/>
      <c r="H19" s="214"/>
      <c r="I19" s="215"/>
      <c r="J19" s="215"/>
      <c r="K19" s="217"/>
      <c r="L19" s="197"/>
      <c r="M19" s="197"/>
      <c r="N19" s="197"/>
      <c r="O19" s="197"/>
    </row>
    <row r="20" spans="2:15" ht="22.5" customHeight="1" thickBot="1">
      <c r="B20" s="198" t="s">
        <v>337</v>
      </c>
      <c r="C20" s="209"/>
      <c r="D20" s="188"/>
      <c r="G20" s="197"/>
      <c r="H20" s="197"/>
      <c r="I20" s="197"/>
      <c r="J20" s="197"/>
      <c r="K20" s="197"/>
      <c r="L20" s="197"/>
      <c r="M20" s="197"/>
      <c r="N20" s="197"/>
      <c r="O20" s="197"/>
    </row>
    <row r="21" spans="2:15">
      <c r="D21" s="194"/>
      <c r="G21" s="197"/>
      <c r="H21" s="197"/>
      <c r="I21" s="197"/>
      <c r="J21" s="197"/>
      <c r="K21" s="197"/>
      <c r="L21" s="197"/>
      <c r="M21" s="197"/>
      <c r="N21" s="197"/>
      <c r="O21" s="197"/>
    </row>
    <row r="22" spans="2:15">
      <c r="D22" s="194"/>
      <c r="G22" s="197"/>
      <c r="H22" s="197"/>
      <c r="I22" s="197"/>
      <c r="J22" s="197"/>
      <c r="K22" s="197"/>
      <c r="L22" s="197"/>
      <c r="M22" s="197"/>
      <c r="N22" s="197"/>
      <c r="O22" s="197"/>
    </row>
    <row r="23" spans="2:15">
      <c r="D23" s="194"/>
      <c r="G23" s="197"/>
      <c r="H23" s="197"/>
      <c r="I23" s="197"/>
      <c r="J23" s="197"/>
      <c r="K23" s="197"/>
      <c r="L23" s="197"/>
      <c r="M23" s="197"/>
      <c r="N23" s="197"/>
      <c r="O23" s="197"/>
    </row>
    <row r="24" spans="2:15">
      <c r="D24" s="194"/>
      <c r="G24" s="197"/>
      <c r="H24" s="197"/>
      <c r="I24" s="197"/>
      <c r="J24" s="197"/>
      <c r="K24" s="197"/>
      <c r="L24" s="197"/>
      <c r="M24" s="197"/>
      <c r="N24" s="197"/>
      <c r="O24" s="197"/>
    </row>
    <row r="25" spans="2:15">
      <c r="D25" s="194"/>
      <c r="G25" s="197"/>
      <c r="H25" s="197"/>
      <c r="I25" s="197"/>
      <c r="J25" s="197"/>
      <c r="K25" s="197"/>
      <c r="L25" s="197"/>
      <c r="M25" s="197"/>
      <c r="N25" s="197"/>
      <c r="O25" s="197"/>
    </row>
    <row r="26" spans="2:15">
      <c r="D26" s="194"/>
    </row>
    <row r="27" spans="2:15">
      <c r="D27" s="194"/>
      <c r="E27" s="210"/>
      <c r="F27" s="210"/>
    </row>
    <row r="28" spans="2:15">
      <c r="D28" s="194"/>
    </row>
    <row r="29" spans="2:15">
      <c r="D29" s="194"/>
    </row>
    <row r="30" spans="2:15">
      <c r="D30" s="194"/>
    </row>
    <row r="31" spans="2:15">
      <c r="D31" s="194"/>
    </row>
    <row r="32" spans="2:15">
      <c r="D32" s="194"/>
    </row>
    <row r="33" s="194" customFormat="1"/>
    <row r="34" s="194" customFormat="1"/>
    <row r="35" s="194" customFormat="1"/>
    <row r="36" s="194" customFormat="1"/>
    <row r="37" s="194" customFormat="1"/>
    <row r="38" s="194" customFormat="1"/>
    <row r="39" s="194" customFormat="1"/>
    <row r="40" s="194" customFormat="1"/>
    <row r="41" s="194" customFormat="1"/>
    <row r="42" s="194" customFormat="1"/>
    <row r="43" s="194" customFormat="1"/>
    <row r="44" s="194" customFormat="1"/>
    <row r="45" s="194" customFormat="1"/>
    <row r="46" s="194" customFormat="1"/>
    <row r="47" s="194" customFormat="1"/>
    <row r="48" s="194" customFormat="1"/>
    <row r="49" s="194" customFormat="1"/>
    <row r="50" s="194" customFormat="1"/>
    <row r="51" s="194" customFormat="1"/>
    <row r="52" s="194" customFormat="1"/>
    <row r="53" s="194" customFormat="1"/>
    <row r="54" s="194" customFormat="1"/>
    <row r="55" s="194" customFormat="1"/>
    <row r="56" s="194" customFormat="1"/>
    <row r="57" s="194" customFormat="1"/>
    <row r="58" s="194" customFormat="1"/>
    <row r="59" s="194" customFormat="1"/>
    <row r="60" s="194" customFormat="1"/>
    <row r="61" s="194" customFormat="1"/>
    <row r="62" s="194" customFormat="1"/>
    <row r="63" s="194" customFormat="1"/>
    <row r="64" s="194" customFormat="1"/>
    <row r="65" s="194" customFormat="1"/>
    <row r="66" s="194" customFormat="1"/>
    <row r="67" s="194" customFormat="1"/>
    <row r="68" s="194" customFormat="1"/>
    <row r="69" s="194" customFormat="1"/>
    <row r="70" s="194" customFormat="1"/>
    <row r="71" s="194" customFormat="1"/>
    <row r="72" s="194" customFormat="1"/>
    <row r="73" s="194" customFormat="1"/>
    <row r="74" s="194" customFormat="1"/>
    <row r="75" s="194" customFormat="1"/>
    <row r="76" s="194" customFormat="1"/>
    <row r="77" s="194" customFormat="1"/>
    <row r="78" s="194" customFormat="1"/>
    <row r="79" s="194" customFormat="1"/>
    <row r="80" s="194" customFormat="1"/>
    <row r="81" s="194" customFormat="1"/>
    <row r="82" s="194" customFormat="1"/>
    <row r="83" s="194" customFormat="1"/>
    <row r="84" s="194" customFormat="1"/>
    <row r="85" s="194" customFormat="1"/>
    <row r="86" s="194" customFormat="1"/>
    <row r="87" s="194" customFormat="1"/>
    <row r="88" s="194" customFormat="1"/>
    <row r="89" s="194" customFormat="1"/>
    <row r="90" s="194" customFormat="1"/>
    <row r="91" s="194" customFormat="1"/>
    <row r="92" s="194" customFormat="1"/>
    <row r="93" s="194" customFormat="1"/>
    <row r="94" s="194" customFormat="1"/>
    <row r="95" s="194" customFormat="1"/>
    <row r="96" s="194" customFormat="1"/>
    <row r="97" s="194" customFormat="1"/>
    <row r="98" s="194" customFormat="1"/>
    <row r="99" s="194" customFormat="1"/>
    <row r="100" s="194" customFormat="1"/>
    <row r="101" s="194" customFormat="1"/>
    <row r="102" s="194" customFormat="1"/>
    <row r="103" s="194" customFormat="1"/>
    <row r="104" s="194" customFormat="1"/>
    <row r="105" s="194" customFormat="1"/>
    <row r="106" s="194" customFormat="1"/>
    <row r="107" s="194" customFormat="1"/>
    <row r="108" s="194" customFormat="1"/>
    <row r="109" s="194" customFormat="1"/>
    <row r="110" s="194" customFormat="1"/>
    <row r="111" s="194" customFormat="1"/>
    <row r="112" s="194" customFormat="1"/>
    <row r="113" s="194" customFormat="1"/>
    <row r="114" s="194" customFormat="1"/>
    <row r="115" s="194" customFormat="1"/>
    <row r="116" s="194" customFormat="1"/>
    <row r="117" s="194" customFormat="1"/>
    <row r="118" s="194" customFormat="1"/>
    <row r="119" s="194" customFormat="1"/>
    <row r="120" s="194" customFormat="1"/>
    <row r="121" s="194" customFormat="1"/>
    <row r="122" s="194" customFormat="1"/>
    <row r="123" s="194" customFormat="1"/>
    <row r="124" s="194" customFormat="1"/>
    <row r="125" s="194" customFormat="1"/>
    <row r="126" s="194" customFormat="1"/>
    <row r="127" s="194" customFormat="1"/>
    <row r="128" s="194" customFormat="1"/>
    <row r="129" s="194" customFormat="1"/>
    <row r="130" s="194" customFormat="1"/>
    <row r="131" s="194" customFormat="1"/>
    <row r="132" s="194" customFormat="1"/>
    <row r="133" s="194" customFormat="1"/>
    <row r="134" s="194" customFormat="1"/>
    <row r="135" s="194" customFormat="1"/>
    <row r="136" s="194" customFormat="1"/>
    <row r="137" s="194" customFormat="1"/>
    <row r="138" s="194" customFormat="1"/>
    <row r="139" s="194" customFormat="1"/>
    <row r="140" s="194" customFormat="1"/>
    <row r="141" s="194" customFormat="1"/>
    <row r="142" s="194" customFormat="1"/>
    <row r="143" s="194" customFormat="1"/>
    <row r="144" s="194" customFormat="1"/>
    <row r="145" s="194" customFormat="1"/>
    <row r="146" s="194" customFormat="1"/>
    <row r="147" s="194" customFormat="1"/>
    <row r="148" s="194" customFormat="1"/>
    <row r="149" s="194" customFormat="1"/>
    <row r="150" s="194" customFormat="1"/>
    <row r="151" s="194" customFormat="1"/>
    <row r="152" s="194" customFormat="1"/>
    <row r="153" s="194" customFormat="1"/>
    <row r="154" s="194" customFormat="1"/>
    <row r="155" s="194" customFormat="1"/>
    <row r="156" s="194" customFormat="1"/>
    <row r="157" s="194" customFormat="1"/>
    <row r="158" s="194" customFormat="1"/>
    <row r="159" s="194" customFormat="1"/>
    <row r="160" s="194" customFormat="1"/>
    <row r="161" s="194" customFormat="1"/>
    <row r="162" s="194" customFormat="1"/>
    <row r="163" s="194" customFormat="1"/>
    <row r="164" s="194" customFormat="1"/>
    <row r="165" s="194" customFormat="1"/>
    <row r="166" s="194" customFormat="1"/>
    <row r="167" s="194" customFormat="1"/>
    <row r="168" s="194" customFormat="1"/>
    <row r="169" s="194" customFormat="1"/>
    <row r="170" s="194" customFormat="1"/>
    <row r="171" s="194" customFormat="1"/>
    <row r="172" s="194" customFormat="1"/>
    <row r="173" s="194" customFormat="1"/>
    <row r="174" s="194" customFormat="1"/>
    <row r="175" s="194" customFormat="1"/>
    <row r="176" s="194" customFormat="1"/>
    <row r="177" s="194" customFormat="1"/>
    <row r="178" s="194" customFormat="1"/>
    <row r="179" s="194" customFormat="1"/>
    <row r="180" s="194" customFormat="1"/>
    <row r="181" s="194" customFormat="1"/>
    <row r="182" s="194" customFormat="1"/>
    <row r="183" s="194" customFormat="1"/>
    <row r="184" s="194" customFormat="1"/>
    <row r="185" s="194" customFormat="1"/>
    <row r="186" s="194" customFormat="1"/>
    <row r="187" s="194" customFormat="1"/>
    <row r="188" s="194" customFormat="1"/>
    <row r="189" s="194" customFormat="1"/>
    <row r="190" s="194" customFormat="1"/>
    <row r="191" s="194" customFormat="1"/>
    <row r="192" s="194" customFormat="1"/>
    <row r="193" s="194" customFormat="1"/>
    <row r="194" s="194" customFormat="1"/>
    <row r="195" s="194" customFormat="1"/>
    <row r="196" s="194" customFormat="1"/>
    <row r="197" s="194" customFormat="1"/>
    <row r="198" s="194" customFormat="1"/>
    <row r="199" s="194" customFormat="1"/>
    <row r="200" s="194" customFormat="1"/>
    <row r="201" s="194" customFormat="1"/>
    <row r="202" s="194" customFormat="1"/>
    <row r="203" s="194" customFormat="1"/>
    <row r="204" s="194" customFormat="1"/>
    <row r="205" s="194" customFormat="1"/>
    <row r="206" s="194" customFormat="1"/>
    <row r="207" s="194" customFormat="1"/>
    <row r="208" s="194" customFormat="1"/>
    <row r="209" s="194" customFormat="1"/>
    <row r="210" s="194" customFormat="1"/>
    <row r="211" s="194" customFormat="1"/>
    <row r="212" s="194" customFormat="1"/>
    <row r="213" s="194" customFormat="1"/>
    <row r="214" s="194" customFormat="1"/>
    <row r="215" s="194" customFormat="1"/>
    <row r="216" s="194" customFormat="1"/>
    <row r="217" s="194" customFormat="1"/>
    <row r="218" s="194" customFormat="1"/>
    <row r="219" s="194" customFormat="1"/>
    <row r="220" s="194" customFormat="1"/>
    <row r="221" s="194" customFormat="1"/>
    <row r="222" s="194" customFormat="1"/>
    <row r="223" s="194" customFormat="1"/>
    <row r="224" s="194" customFormat="1"/>
    <row r="225" s="194" customFormat="1"/>
    <row r="226" s="194" customFormat="1"/>
    <row r="227" s="194" customFormat="1"/>
    <row r="228" s="194" customFormat="1"/>
    <row r="229" s="194" customFormat="1"/>
    <row r="230" s="194" customFormat="1"/>
    <row r="231" s="194" customFormat="1"/>
    <row r="232" s="194" customFormat="1"/>
    <row r="233" s="194" customFormat="1"/>
    <row r="234" s="194" customFormat="1"/>
    <row r="235" s="194" customFormat="1"/>
    <row r="236" s="194" customFormat="1"/>
    <row r="237" s="194" customFormat="1"/>
    <row r="238" s="194" customFormat="1"/>
    <row r="239" s="194" customFormat="1"/>
    <row r="240" s="194" customFormat="1"/>
    <row r="241" s="194" customFormat="1"/>
    <row r="242" s="194" customFormat="1"/>
    <row r="243" s="194" customFormat="1"/>
    <row r="244" s="194" customFormat="1"/>
    <row r="245" s="194" customFormat="1"/>
    <row r="246" s="194" customFormat="1"/>
    <row r="247" s="194" customFormat="1"/>
    <row r="248" s="194" customFormat="1"/>
    <row r="249" s="194" customFormat="1"/>
    <row r="250" s="194" customFormat="1"/>
    <row r="251" s="194" customFormat="1"/>
    <row r="252" s="194" customFormat="1"/>
    <row r="253" s="194" customFormat="1"/>
    <row r="254" s="194" customFormat="1"/>
    <row r="255" s="194" customFormat="1"/>
    <row r="256" s="194" customFormat="1"/>
    <row r="257" s="194" customFormat="1"/>
    <row r="258" s="194" customFormat="1"/>
    <row r="259" s="194" customFormat="1"/>
    <row r="260" s="194" customFormat="1"/>
    <row r="261" s="194" customFormat="1"/>
    <row r="262" s="194" customFormat="1"/>
    <row r="263" s="194" customFormat="1"/>
    <row r="264" s="194" customFormat="1"/>
    <row r="265" s="194" customFormat="1"/>
    <row r="266" s="194" customFormat="1"/>
    <row r="267" s="194" customFormat="1"/>
    <row r="268" s="194" customFormat="1"/>
    <row r="269" s="194" customFormat="1"/>
    <row r="270" s="194" customFormat="1"/>
    <row r="271" s="194" customFormat="1"/>
    <row r="272" s="194" customFormat="1"/>
    <row r="273" s="194" customFormat="1"/>
    <row r="274" s="194" customFormat="1"/>
    <row r="275" s="194" customFormat="1"/>
    <row r="276" s="194" customFormat="1"/>
    <row r="277" s="194" customFormat="1"/>
    <row r="278" s="194" customFormat="1"/>
    <row r="279" s="194" customFormat="1"/>
    <row r="280" s="194" customFormat="1"/>
    <row r="281" s="194" customFormat="1"/>
    <row r="282" s="194" customFormat="1"/>
    <row r="283" s="194" customFormat="1"/>
    <row r="284" s="194" customFormat="1"/>
    <row r="285" s="194" customFormat="1"/>
    <row r="286" s="194" customFormat="1"/>
    <row r="287" s="194" customFormat="1"/>
    <row r="288" s="194" customFormat="1"/>
    <row r="289" s="194" customFormat="1"/>
    <row r="290" s="194" customFormat="1"/>
    <row r="291" s="194" customFormat="1"/>
    <row r="292" s="194" customFormat="1"/>
    <row r="293" s="194" customFormat="1"/>
    <row r="294" s="194" customFormat="1"/>
    <row r="295" s="194" customFormat="1"/>
    <row r="296" s="194" customFormat="1"/>
    <row r="297" s="194" customFormat="1"/>
    <row r="298" s="194" customFormat="1"/>
    <row r="299" s="194" customFormat="1"/>
    <row r="300" s="194" customFormat="1"/>
    <row r="301" s="194" customFormat="1"/>
    <row r="302" s="194" customFormat="1"/>
    <row r="303" s="194" customFormat="1"/>
    <row r="304" s="194" customFormat="1"/>
    <row r="305" s="194" customFormat="1"/>
    <row r="306" s="194" customFormat="1"/>
    <row r="307" s="194" customFormat="1"/>
    <row r="308" s="194" customFormat="1"/>
    <row r="309" s="194" customFormat="1"/>
    <row r="310" s="194" customFormat="1"/>
    <row r="311" s="194" customFormat="1"/>
    <row r="312" s="194" customFormat="1"/>
    <row r="313" s="194" customFormat="1"/>
    <row r="314" s="194" customFormat="1"/>
    <row r="315" s="194" customFormat="1"/>
    <row r="316" s="194" customFormat="1"/>
    <row r="317" s="194" customFormat="1"/>
    <row r="318" s="194" customFormat="1"/>
    <row r="319" s="194" customFormat="1"/>
    <row r="320" s="194" customFormat="1"/>
    <row r="321" s="194" customFormat="1"/>
    <row r="322" s="194" customFormat="1"/>
    <row r="323" s="194" customFormat="1"/>
    <row r="324" s="194" customFormat="1"/>
    <row r="325" s="194" customFormat="1"/>
    <row r="326" s="194" customFormat="1"/>
    <row r="327" s="194" customFormat="1"/>
    <row r="328" s="194" customFormat="1"/>
    <row r="329" s="194" customFormat="1"/>
    <row r="330" s="194" customFormat="1"/>
    <row r="331" s="194" customFormat="1"/>
    <row r="332" s="194" customFormat="1"/>
    <row r="333" s="194" customFormat="1"/>
    <row r="334" s="194" customFormat="1"/>
    <row r="335" s="194" customFormat="1"/>
    <row r="336" s="194" customFormat="1"/>
    <row r="337" s="194" customFormat="1"/>
    <row r="338" s="194" customFormat="1"/>
    <row r="339" s="194" customFormat="1"/>
    <row r="340" s="194" customFormat="1"/>
    <row r="341" s="194" customFormat="1"/>
    <row r="342" s="194" customFormat="1"/>
    <row r="343" s="194" customFormat="1"/>
    <row r="344" s="194" customFormat="1"/>
    <row r="345" s="194" customFormat="1"/>
    <row r="346" s="194" customFormat="1"/>
    <row r="347" s="194" customFormat="1"/>
    <row r="348" s="194" customFormat="1"/>
    <row r="349" s="194" customFormat="1"/>
    <row r="350" s="194" customFormat="1"/>
    <row r="351" s="194" customFormat="1"/>
    <row r="352" s="194" customFormat="1"/>
    <row r="353" s="194" customFormat="1"/>
    <row r="354" s="194" customFormat="1"/>
    <row r="355" s="194" customFormat="1"/>
    <row r="356" s="194" customFormat="1"/>
    <row r="357" s="194" customFormat="1"/>
    <row r="358" s="194" customFormat="1"/>
    <row r="359" s="194" customFormat="1"/>
    <row r="360" s="194" customFormat="1"/>
    <row r="361" s="194" customFormat="1"/>
    <row r="362" s="194" customFormat="1"/>
    <row r="363" s="194" customFormat="1"/>
    <row r="364" s="194" customFormat="1"/>
    <row r="365" s="194" customFormat="1"/>
    <row r="366" s="194" customFormat="1"/>
    <row r="367" s="194" customFormat="1"/>
    <row r="368" s="194" customFormat="1"/>
    <row r="369" s="194" customFormat="1"/>
    <row r="370" s="194" customFormat="1"/>
    <row r="371" s="194" customFormat="1"/>
    <row r="372" s="194" customFormat="1"/>
    <row r="373" s="194" customFormat="1"/>
    <row r="374" s="194" customFormat="1"/>
    <row r="375" s="194" customFormat="1"/>
    <row r="376" s="194" customFormat="1"/>
    <row r="377" s="194" customFormat="1"/>
    <row r="378" s="194" customFormat="1"/>
    <row r="379" s="194" customFormat="1"/>
    <row r="380" s="194" customFormat="1"/>
    <row r="381" s="194" customFormat="1"/>
    <row r="382" s="194" customFormat="1"/>
    <row r="383" s="194" customFormat="1"/>
    <row r="384" s="194" customFormat="1"/>
    <row r="385" s="194" customFormat="1"/>
    <row r="386" s="194" customFormat="1"/>
    <row r="387" s="194" customFormat="1"/>
    <row r="388" s="194" customFormat="1"/>
    <row r="389" s="194" customFormat="1"/>
    <row r="390" s="194" customFormat="1"/>
    <row r="391" s="194" customFormat="1"/>
    <row r="392" s="194" customFormat="1"/>
    <row r="393" s="194" customFormat="1"/>
    <row r="394" s="194" customFormat="1"/>
    <row r="395" s="194" customFormat="1"/>
    <row r="396" s="194" customFormat="1"/>
    <row r="397" s="194" customFormat="1"/>
    <row r="398" s="194" customFormat="1"/>
    <row r="399" s="194" customFormat="1"/>
    <row r="400" s="194" customFormat="1"/>
    <row r="401" s="194" customFormat="1"/>
    <row r="402" s="194" customFormat="1"/>
    <row r="403" s="194" customFormat="1"/>
    <row r="404" s="194" customFormat="1"/>
    <row r="405" s="194" customFormat="1"/>
    <row r="406" s="194" customFormat="1"/>
    <row r="407" s="194" customFormat="1"/>
    <row r="408" s="194" customFormat="1"/>
    <row r="409" s="194" customFormat="1"/>
    <row r="410" s="194" customFormat="1"/>
    <row r="411" s="194" customFormat="1"/>
    <row r="412" s="194" customFormat="1"/>
    <row r="413" s="194" customFormat="1"/>
    <row r="414" s="194" customFormat="1"/>
    <row r="415" s="194" customFormat="1"/>
    <row r="416" s="194" customFormat="1"/>
    <row r="417" s="194" customFormat="1"/>
    <row r="418" s="194" customFormat="1"/>
    <row r="419" s="194" customFormat="1"/>
    <row r="420" s="194" customFormat="1"/>
    <row r="421" s="194" customFormat="1"/>
    <row r="422" s="194" customFormat="1"/>
    <row r="423" s="194" customFormat="1"/>
    <row r="424" s="194" customFormat="1"/>
    <row r="425" s="194" customFormat="1"/>
    <row r="426" s="194" customFormat="1"/>
    <row r="427" s="194" customFormat="1"/>
    <row r="428" s="194" customFormat="1"/>
    <row r="429" s="194" customFormat="1"/>
    <row r="430" s="194" customFormat="1"/>
    <row r="431" s="194" customFormat="1"/>
    <row r="432" s="194" customFormat="1"/>
    <row r="433" s="194" customFormat="1"/>
  </sheetData>
  <sheetProtection algorithmName="SHA-512" hashValue="gfhFq1Gcu/U1XRF4RFDYlAVoprdWt5z0DY21WPiwOuu/2h91VF4HWwOC+WZqZhXMEY+KYRbZlbnYdLmrVRWWAw==" saltValue="gNvqzFI7WS15nH3zzM+mFw==" spinCount="100000" sheet="1" objects="1" scenarios="1"/>
  <mergeCells count="5">
    <mergeCell ref="H10:J11"/>
    <mergeCell ref="K10:K11"/>
    <mergeCell ref="L10:L11"/>
    <mergeCell ref="H18:J19"/>
    <mergeCell ref="K18:K19"/>
  </mergeCells>
  <phoneticPr fontId="3"/>
  <dataValidations count="5">
    <dataValidation type="whole" operator="lessThanOrEqual" allowBlank="1" showInputMessage="1" showErrorMessage="1" errorTitle="契約期間の上限" error="令和6年度から契約期間の上限が20年となりました。契約期間を20年以下に設定してください。" sqref="D16" xr:uid="{E5715667-299F-4AB1-8D95-455A5922825C}">
      <formula1>20</formula1>
    </dataValidation>
    <dataValidation type="decimal" operator="greaterThanOrEqual" allowBlank="1" showInputMessage="1" showErrorMessage="1" errorTitle="面積の下限" error="加入することができる森林の面積の下限は、0.01haです。_x000a_面積には0.01以上の値を入力してください。" sqref="D14" xr:uid="{B9C99C45-9745-4B00-AC70-74B983A4469A}">
      <formula1>0.01</formula1>
    </dataValidation>
    <dataValidation type="whole" allowBlank="1" showInputMessage="1" showErrorMessage="1" errorTitle="林齢の入力" error="林齢には1～200の間の数字を入力してください。_x000a_所有されている森林の林齢が201年生以上の場合は、林齢には200年と入力してください。_x000a_保険金額と保険料は200年生以上では変動しません。" sqref="D12" xr:uid="{C047A43E-0C33-4FFD-95D7-258111752C55}">
      <formula1>1</formula1>
      <formula2>200</formula2>
    </dataValidation>
    <dataValidation type="list" allowBlank="1" showInputMessage="1" showErrorMessage="1" sqref="D20" xr:uid="{9E50FA5E-E870-493D-823A-9BF1864D87B6}">
      <formula1>"有,無"</formula1>
    </dataValidation>
    <dataValidation type="whole" allowBlank="1" showInputMessage="1" showErrorMessage="1" errorTitle="付保率について" error="付保率には1％～100%の値を設定してください。_x000a_空欄の場合、付保率100％として計算します。" sqref="D18" xr:uid="{4254357D-D079-4B95-A248-5B468639C9D8}">
      <formula1>1</formula1>
      <formula2>100</formula2>
    </dataValidation>
  </dataValidations>
  <pageMargins left="0.7" right="0.7" top="0.75" bottom="0.75" header="0.3" footer="0.3"/>
  <pageSetup paperSize="9" scale="65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BA08FF5C-7C50-4FA0-ABE0-F4365FB4EDAB}">
          <x14:formula1>
            <xm:f>樹種コード!$B$2:$B$15</xm:f>
          </x14:formula1>
          <xm:sqref>D10</xm:sqref>
        </x14:dataValidation>
        <x14:dataValidation type="list" allowBlank="1" showInputMessage="1" showErrorMessage="1" xr:uid="{61C92D13-599E-4405-9A39-A045D288235A}">
          <x14:formula1>
            <xm:f>都道府県コード!$A$2:$A$48</xm:f>
          </x14:formula1>
          <xm:sqref>D8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A3"/>
    <pageSetUpPr fitToPage="1"/>
  </sheetPr>
  <dimension ref="A1:ALF5"/>
  <sheetViews>
    <sheetView zoomScale="85" zoomScaleNormal="85" workbookViewId="0">
      <selection activeCell="Y6" sqref="Y6"/>
    </sheetView>
  </sheetViews>
  <sheetFormatPr defaultRowHeight="18.75"/>
  <cols>
    <col min="1" max="1" width="4.75" style="1" customWidth="1"/>
    <col min="2" max="2" width="19.25" style="1" hidden="1" customWidth="1"/>
    <col min="3" max="3" width="8.875" style="1" customWidth="1"/>
    <col min="4" max="4" width="11.25" style="1" bestFit="1" customWidth="1"/>
    <col min="5" max="7" width="9.25" style="1" bestFit="1" customWidth="1"/>
    <col min="8" max="9" width="9.625" style="159" bestFit="1" customWidth="1"/>
    <col min="10" max="10" width="7.5" style="1" customWidth="1"/>
    <col min="11" max="11" width="10.25" style="1" bestFit="1" customWidth="1"/>
    <col min="12" max="12" width="13.25" style="34" bestFit="1" customWidth="1"/>
    <col min="13" max="14" width="13.25" style="34" customWidth="1"/>
    <col min="15" max="15" width="10.75" style="1" customWidth="1"/>
    <col min="16" max="16" width="7.375" style="1" customWidth="1"/>
    <col min="17" max="17" width="8.5" style="1" bestFit="1" customWidth="1"/>
    <col min="18" max="18" width="13" style="1" bestFit="1" customWidth="1"/>
    <col min="19" max="20" width="9.375" style="1" customWidth="1"/>
    <col min="21" max="21" width="9.125" style="1" customWidth="1"/>
    <col min="22" max="22" width="8.75" style="1" bestFit="1" customWidth="1"/>
    <col min="23" max="23" width="9.25" style="1" bestFit="1" customWidth="1"/>
    <col min="24" max="25" width="14.5" style="1" customWidth="1"/>
    <col min="26" max="26" width="14" style="1" customWidth="1"/>
    <col min="27" max="27" width="11.125" style="1" customWidth="1"/>
    <col min="28" max="28" width="20.375" style="1" bestFit="1" customWidth="1"/>
    <col min="29" max="29" width="12" style="1" bestFit="1" customWidth="1"/>
    <col min="30" max="30" width="24.375" style="1" customWidth="1"/>
    <col min="31" max="31" width="8" style="1" customWidth="1"/>
    <col min="32" max="32" width="26.125" style="1" customWidth="1"/>
    <col min="33" max="33" width="16.625" style="1" bestFit="1" customWidth="1"/>
    <col min="34" max="34" width="11.125" style="1" customWidth="1"/>
    <col min="35" max="35" width="11.75" style="1" bestFit="1" customWidth="1"/>
    <col min="36" max="36" width="15.5" style="1" bestFit="1" customWidth="1"/>
    <col min="37" max="37" width="13.375" style="1" bestFit="1" customWidth="1"/>
    <col min="38" max="38" width="7.5" style="1" bestFit="1" customWidth="1"/>
    <col min="39" max="39" width="5.875" style="1" bestFit="1" customWidth="1"/>
    <col min="40" max="40" width="10.5" style="1" bestFit="1" customWidth="1"/>
    <col min="41" max="41" width="10.875" style="1" bestFit="1" customWidth="1"/>
    <col min="42" max="42" width="13.375" style="1" bestFit="1" customWidth="1"/>
    <col min="43" max="43" width="5.625" style="1" bestFit="1" customWidth="1"/>
    <col min="44" max="45" width="11.25" style="1" bestFit="1" customWidth="1"/>
    <col min="46" max="46" width="7.5" style="1" customWidth="1"/>
    <col min="47" max="47" width="15.5" style="1" customWidth="1"/>
    <col min="48" max="50" width="13.375" style="1" bestFit="1" customWidth="1"/>
    <col min="51" max="51" width="10.875" style="1" bestFit="1" customWidth="1"/>
    <col min="52" max="52" width="15.5" style="1" bestFit="1" customWidth="1"/>
    <col min="53" max="53" width="13.375" style="1" bestFit="1" customWidth="1"/>
    <col min="54" max="54" width="7.5" style="1" bestFit="1" customWidth="1"/>
    <col min="55" max="55" width="5.875" style="1" bestFit="1" customWidth="1"/>
    <col min="56" max="56" width="9.625" style="1" bestFit="1" customWidth="1"/>
    <col min="57" max="57" width="10.875" style="1" bestFit="1" customWidth="1"/>
    <col min="58" max="58" width="13.375" style="1" bestFit="1" customWidth="1"/>
    <col min="59" max="59" width="5.625" style="1" bestFit="1" customWidth="1"/>
    <col min="60" max="61" width="11.25" style="1" bestFit="1" customWidth="1"/>
    <col min="62" max="62" width="7.5" style="1" customWidth="1"/>
    <col min="63" max="63" width="15.5" style="1" customWidth="1"/>
    <col min="64" max="66" width="13.375" style="1" bestFit="1" customWidth="1"/>
    <col min="67" max="67" width="11.75" style="1" bestFit="1" customWidth="1"/>
    <col min="68" max="68" width="15.5" style="1" bestFit="1" customWidth="1"/>
    <col min="69" max="69" width="13.375" style="1" bestFit="1" customWidth="1"/>
    <col min="70" max="70" width="7.5" style="1" bestFit="1" customWidth="1"/>
    <col min="71" max="71" width="5.875" style="1" bestFit="1" customWidth="1"/>
    <col min="72" max="72" width="10.5" style="1" bestFit="1" customWidth="1"/>
    <col min="73" max="73" width="10.875" style="1" bestFit="1" customWidth="1"/>
    <col min="74" max="74" width="13.375" style="1" bestFit="1" customWidth="1"/>
    <col min="75" max="75" width="5.625" style="1" bestFit="1" customWidth="1"/>
    <col min="76" max="77" width="11.25" style="1" bestFit="1" customWidth="1"/>
    <col min="78" max="78" width="7.5" style="1" customWidth="1"/>
    <col min="79" max="79" width="15.5" style="1" customWidth="1"/>
    <col min="80" max="82" width="13.375" style="1" bestFit="1" customWidth="1"/>
    <col min="83" max="83" width="10.875" style="1" bestFit="1" customWidth="1"/>
    <col min="84" max="84" width="15.5" style="1" bestFit="1" customWidth="1"/>
    <col min="85" max="85" width="13.375" style="1" bestFit="1" customWidth="1"/>
    <col min="86" max="86" width="7.5" style="1" bestFit="1" customWidth="1"/>
    <col min="87" max="87" width="5.875" style="1" bestFit="1" customWidth="1"/>
    <col min="88" max="88" width="9.625" style="1" bestFit="1" customWidth="1"/>
    <col min="89" max="89" width="10.875" style="1" bestFit="1" customWidth="1"/>
    <col min="90" max="90" width="13.375" style="1" bestFit="1" customWidth="1"/>
    <col min="91" max="91" width="5.625" style="1" bestFit="1" customWidth="1"/>
    <col min="92" max="93" width="11.25" style="1" bestFit="1" customWidth="1"/>
    <col min="94" max="94" width="7.5" style="1" bestFit="1" customWidth="1"/>
    <col min="95" max="95" width="15.5" style="1" bestFit="1" customWidth="1"/>
    <col min="96" max="98" width="13.375" style="1" bestFit="1" customWidth="1"/>
    <col min="99" max="99" width="11.75" style="1" bestFit="1" customWidth="1"/>
    <col min="100" max="100" width="15.5" style="1" bestFit="1" customWidth="1"/>
    <col min="101" max="101" width="13.375" style="1" bestFit="1" customWidth="1"/>
    <col min="102" max="102" width="7.5" style="1" bestFit="1" customWidth="1"/>
    <col min="103" max="103" width="5.875" style="1" bestFit="1" customWidth="1"/>
    <col min="104" max="104" width="10.5" style="1" bestFit="1" customWidth="1"/>
    <col min="105" max="105" width="10.875" style="1" bestFit="1" customWidth="1"/>
    <col min="106" max="106" width="13.375" style="1" bestFit="1" customWidth="1"/>
    <col min="107" max="107" width="5.625" style="1" bestFit="1" customWidth="1"/>
    <col min="108" max="109" width="11.25" style="1" bestFit="1" customWidth="1"/>
    <col min="110" max="110" width="7.5" style="1" bestFit="1" customWidth="1"/>
    <col min="111" max="111" width="15.5" style="1" bestFit="1" customWidth="1"/>
    <col min="112" max="114" width="13.375" style="1" bestFit="1" customWidth="1"/>
    <col min="115" max="115" width="10.875" style="1" bestFit="1" customWidth="1"/>
    <col min="116" max="116" width="15.5" style="1" bestFit="1" customWidth="1"/>
    <col min="117" max="117" width="13.375" style="1" bestFit="1" customWidth="1"/>
    <col min="118" max="118" width="7.5" style="1" bestFit="1" customWidth="1"/>
    <col min="119" max="119" width="5.875" style="1" bestFit="1" customWidth="1"/>
    <col min="120" max="120" width="9.625" style="1" bestFit="1" customWidth="1"/>
    <col min="121" max="121" width="10.875" style="1" bestFit="1" customWidth="1"/>
    <col min="122" max="122" width="13.375" style="1" bestFit="1" customWidth="1"/>
    <col min="123" max="123" width="5.625" style="1" bestFit="1" customWidth="1"/>
    <col min="124" max="125" width="11.25" style="1" bestFit="1" customWidth="1"/>
    <col min="126" max="126" width="7.5" style="1" bestFit="1" customWidth="1"/>
    <col min="127" max="127" width="15.5" style="1" bestFit="1" customWidth="1"/>
    <col min="128" max="130" width="13.375" style="1" bestFit="1" customWidth="1"/>
    <col min="131" max="131" width="11.75" style="1" bestFit="1" customWidth="1"/>
    <col min="132" max="132" width="15.5" style="1" bestFit="1" customWidth="1"/>
    <col min="133" max="133" width="13.375" style="1" bestFit="1" customWidth="1"/>
    <col min="134" max="134" width="7.5" style="1" bestFit="1" customWidth="1"/>
    <col min="135" max="135" width="5.875" style="1" bestFit="1" customWidth="1"/>
    <col min="136" max="136" width="10.5" style="1" bestFit="1" customWidth="1"/>
    <col min="137" max="137" width="10.875" style="1" bestFit="1" customWidth="1"/>
    <col min="138" max="138" width="13.375" style="1" bestFit="1" customWidth="1"/>
    <col min="139" max="139" width="5.625" style="1" bestFit="1" customWidth="1"/>
    <col min="140" max="141" width="11.25" style="1" bestFit="1" customWidth="1"/>
    <col min="142" max="142" width="7.5" style="1" bestFit="1" customWidth="1"/>
    <col min="143" max="143" width="15.5" style="1" bestFit="1" customWidth="1"/>
    <col min="144" max="146" width="13.375" style="1" bestFit="1" customWidth="1"/>
    <col min="147" max="147" width="10.875" style="1" bestFit="1" customWidth="1"/>
    <col min="148" max="148" width="15.5" style="1" bestFit="1" customWidth="1"/>
    <col min="149" max="149" width="13.375" style="1" bestFit="1" customWidth="1"/>
    <col min="150" max="150" width="7.5" style="1" bestFit="1" customWidth="1"/>
    <col min="151" max="151" width="5.875" style="1" bestFit="1" customWidth="1"/>
    <col min="152" max="152" width="9.625" style="1" bestFit="1" customWidth="1"/>
    <col min="153" max="153" width="10.875" style="1" bestFit="1" customWidth="1"/>
    <col min="154" max="154" width="13.375" style="1" bestFit="1" customWidth="1"/>
    <col min="155" max="155" width="5.625" style="1" bestFit="1" customWidth="1"/>
    <col min="156" max="157" width="11.25" style="1" bestFit="1" customWidth="1"/>
    <col min="158" max="158" width="7.5" style="1" bestFit="1" customWidth="1"/>
    <col min="159" max="159" width="15.5" style="1" bestFit="1" customWidth="1"/>
    <col min="160" max="162" width="13.375" style="1" bestFit="1" customWidth="1"/>
    <col min="163" max="163" width="11.75" style="1" bestFit="1" customWidth="1"/>
    <col min="164" max="164" width="15.5" style="1" bestFit="1" customWidth="1"/>
    <col min="165" max="165" width="13.375" style="1" bestFit="1" customWidth="1"/>
    <col min="166" max="166" width="7.5" style="1" bestFit="1" customWidth="1"/>
    <col min="167" max="167" width="5.875" style="1" bestFit="1" customWidth="1"/>
    <col min="168" max="168" width="10.5" style="1" bestFit="1" customWidth="1"/>
    <col min="169" max="169" width="10.875" style="1" bestFit="1" customWidth="1"/>
    <col min="170" max="170" width="13.375" style="1" bestFit="1" customWidth="1"/>
    <col min="171" max="171" width="5.625" style="1" bestFit="1" customWidth="1"/>
    <col min="172" max="173" width="11.25" style="1" bestFit="1" customWidth="1"/>
    <col min="174" max="174" width="7.5" style="1" bestFit="1" customWidth="1"/>
    <col min="175" max="175" width="15.5" style="1" bestFit="1" customWidth="1"/>
    <col min="176" max="178" width="13.375" style="1" bestFit="1" customWidth="1"/>
    <col min="179" max="179" width="10.875" style="1" bestFit="1" customWidth="1"/>
    <col min="180" max="180" width="15.5" style="1" bestFit="1" customWidth="1"/>
    <col min="181" max="181" width="13.375" style="1" bestFit="1" customWidth="1"/>
    <col min="182" max="182" width="7.5" style="1" bestFit="1" customWidth="1"/>
    <col min="183" max="183" width="5.875" style="1" bestFit="1" customWidth="1"/>
    <col min="184" max="184" width="9.625" style="1" bestFit="1" customWidth="1"/>
    <col min="185" max="185" width="10.875" style="1" bestFit="1" customWidth="1"/>
    <col min="186" max="186" width="13.375" style="1" bestFit="1" customWidth="1"/>
    <col min="187" max="187" width="5.625" style="1" bestFit="1" customWidth="1"/>
    <col min="188" max="189" width="11.25" style="1" bestFit="1" customWidth="1"/>
    <col min="190" max="190" width="7.5" style="1" bestFit="1" customWidth="1"/>
    <col min="191" max="191" width="15.5" style="1" bestFit="1" customWidth="1"/>
    <col min="192" max="194" width="13.375" style="1" bestFit="1" customWidth="1"/>
    <col min="195" max="195" width="11.75" style="1" bestFit="1" customWidth="1"/>
    <col min="196" max="196" width="15.5" style="1" bestFit="1" customWidth="1"/>
    <col min="197" max="197" width="13.375" style="1" bestFit="1" customWidth="1"/>
    <col min="198" max="198" width="7.5" style="1" bestFit="1" customWidth="1"/>
    <col min="199" max="199" width="5.875" style="1" bestFit="1" customWidth="1"/>
    <col min="200" max="200" width="10.5" style="1" bestFit="1" customWidth="1"/>
    <col min="201" max="201" width="10.875" style="1" bestFit="1" customWidth="1"/>
    <col min="202" max="202" width="13.375" style="1" bestFit="1" customWidth="1"/>
    <col min="203" max="203" width="5.625" style="1" bestFit="1" customWidth="1"/>
    <col min="204" max="205" width="11.25" style="1" bestFit="1" customWidth="1"/>
    <col min="206" max="206" width="7.5" style="1" bestFit="1" customWidth="1"/>
    <col min="207" max="207" width="15.5" style="1" bestFit="1" customWidth="1"/>
    <col min="208" max="210" width="13.375" style="1" bestFit="1" customWidth="1"/>
    <col min="211" max="211" width="10.875" style="1" bestFit="1" customWidth="1"/>
    <col min="212" max="212" width="15.5" style="1" bestFit="1" customWidth="1"/>
    <col min="213" max="213" width="13.375" style="1" bestFit="1" customWidth="1"/>
    <col min="214" max="214" width="7.5" style="1" bestFit="1" customWidth="1"/>
    <col min="215" max="215" width="5.875" style="1" bestFit="1" customWidth="1"/>
    <col min="216" max="216" width="9.625" style="1" bestFit="1" customWidth="1"/>
    <col min="217" max="217" width="10.875" style="1" bestFit="1" customWidth="1"/>
    <col min="218" max="218" width="13.375" style="1" bestFit="1" customWidth="1"/>
    <col min="219" max="219" width="5.625" style="1" bestFit="1" customWidth="1"/>
    <col min="220" max="221" width="11.25" style="1" bestFit="1" customWidth="1"/>
    <col min="222" max="222" width="7.5" style="1" bestFit="1" customWidth="1"/>
    <col min="223" max="223" width="15.5" style="1" bestFit="1" customWidth="1"/>
    <col min="224" max="226" width="13.375" style="1" bestFit="1" customWidth="1"/>
    <col min="227" max="227" width="11.75" style="1" bestFit="1" customWidth="1"/>
    <col min="228" max="228" width="15.5" style="1" bestFit="1" customWidth="1"/>
    <col min="229" max="229" width="13.375" style="1" bestFit="1" customWidth="1"/>
    <col min="230" max="230" width="7.5" style="1" bestFit="1" customWidth="1"/>
    <col min="231" max="231" width="5.875" style="1" bestFit="1" customWidth="1"/>
    <col min="232" max="232" width="10.5" style="1" bestFit="1" customWidth="1"/>
    <col min="233" max="233" width="10.875" style="1" bestFit="1" customWidth="1"/>
    <col min="234" max="234" width="13.375" style="1" bestFit="1" customWidth="1"/>
    <col min="235" max="235" width="5.625" style="1" bestFit="1" customWidth="1"/>
    <col min="236" max="237" width="11.25" style="1" bestFit="1" customWidth="1"/>
    <col min="238" max="238" width="7.5" style="1" bestFit="1" customWidth="1"/>
    <col min="239" max="239" width="15.5" style="1" bestFit="1" customWidth="1"/>
    <col min="240" max="242" width="13.375" style="1" bestFit="1" customWidth="1"/>
    <col min="243" max="243" width="10.875" style="1" bestFit="1" customWidth="1"/>
    <col min="244" max="244" width="15.5" style="1" bestFit="1" customWidth="1"/>
    <col min="245" max="245" width="13.375" style="1" bestFit="1" customWidth="1"/>
    <col min="246" max="246" width="7.5" style="1" bestFit="1" customWidth="1"/>
    <col min="247" max="247" width="5.875" style="1" bestFit="1" customWidth="1"/>
    <col min="248" max="248" width="9.625" style="1" bestFit="1" customWidth="1"/>
    <col min="249" max="249" width="10.875" style="1" bestFit="1" customWidth="1"/>
    <col min="250" max="250" width="13.375" style="1" bestFit="1" customWidth="1"/>
    <col min="251" max="251" width="5.625" style="1" bestFit="1" customWidth="1"/>
    <col min="252" max="253" width="11.25" style="1" bestFit="1" customWidth="1"/>
    <col min="254" max="254" width="7.5" style="1" bestFit="1" customWidth="1"/>
    <col min="255" max="255" width="15.5" style="1" bestFit="1" customWidth="1"/>
    <col min="256" max="258" width="13.375" style="1" bestFit="1" customWidth="1"/>
    <col min="259" max="259" width="11.75" style="1" bestFit="1" customWidth="1"/>
    <col min="260" max="260" width="15.5" style="1" bestFit="1" customWidth="1"/>
    <col min="261" max="261" width="13.375" style="1" bestFit="1" customWidth="1"/>
    <col min="262" max="262" width="7.5" style="1" bestFit="1" customWidth="1"/>
    <col min="263" max="263" width="5.875" style="1" bestFit="1" customWidth="1"/>
    <col min="264" max="264" width="10.5" style="1" bestFit="1" customWidth="1"/>
    <col min="265" max="265" width="10.875" style="1" bestFit="1" customWidth="1"/>
    <col min="266" max="266" width="13.375" style="1" bestFit="1" customWidth="1"/>
    <col min="267" max="267" width="5.625" style="1" bestFit="1" customWidth="1"/>
    <col min="268" max="269" width="11.25" style="1" bestFit="1" customWidth="1"/>
    <col min="270" max="270" width="7.5" style="1" bestFit="1" customWidth="1"/>
    <col min="271" max="271" width="15.5" style="1" bestFit="1" customWidth="1"/>
    <col min="272" max="274" width="13.375" style="1" bestFit="1" customWidth="1"/>
    <col min="275" max="275" width="10.875" style="1" bestFit="1" customWidth="1"/>
    <col min="276" max="276" width="15.5" style="1" bestFit="1" customWidth="1"/>
    <col min="277" max="277" width="13.375" style="1" bestFit="1" customWidth="1"/>
    <col min="278" max="278" width="7.5" style="1" bestFit="1" customWidth="1"/>
    <col min="279" max="279" width="5.875" style="1" bestFit="1" customWidth="1"/>
    <col min="280" max="280" width="9.625" style="1" bestFit="1" customWidth="1"/>
    <col min="281" max="281" width="10.875" style="1" bestFit="1" customWidth="1"/>
    <col min="282" max="282" width="13.375" style="1" bestFit="1" customWidth="1"/>
    <col min="283" max="283" width="5.625" style="1" bestFit="1" customWidth="1"/>
    <col min="284" max="285" width="11.25" style="1" bestFit="1" customWidth="1"/>
    <col min="286" max="286" width="7.5" style="1" bestFit="1" customWidth="1"/>
    <col min="287" max="287" width="15.5" style="1" bestFit="1" customWidth="1"/>
    <col min="288" max="290" width="13.375" style="1" bestFit="1" customWidth="1"/>
    <col min="291" max="291" width="11.75" style="1" bestFit="1" customWidth="1"/>
    <col min="292" max="292" width="15.5" style="1" bestFit="1" customWidth="1"/>
    <col min="293" max="293" width="13.375" style="1" bestFit="1" customWidth="1"/>
    <col min="294" max="294" width="7.5" style="1" bestFit="1" customWidth="1"/>
    <col min="295" max="295" width="5.875" style="1" bestFit="1" customWidth="1"/>
    <col min="296" max="296" width="10.5" style="1" bestFit="1" customWidth="1"/>
    <col min="297" max="297" width="10.875" style="1" bestFit="1" customWidth="1"/>
    <col min="298" max="298" width="13.375" style="1" bestFit="1" customWidth="1"/>
    <col min="299" max="299" width="5.625" style="1" bestFit="1" customWidth="1"/>
    <col min="300" max="301" width="11.25" style="1" bestFit="1" customWidth="1"/>
    <col min="302" max="302" width="7.5" style="1" bestFit="1" customWidth="1"/>
    <col min="303" max="303" width="15.5" style="1" bestFit="1" customWidth="1"/>
    <col min="304" max="306" width="13.375" style="1" bestFit="1" customWidth="1"/>
    <col min="307" max="307" width="10.875" style="1" bestFit="1" customWidth="1"/>
    <col min="308" max="308" width="15.5" style="1" bestFit="1" customWidth="1"/>
    <col min="309" max="309" width="13.375" style="1" bestFit="1" customWidth="1"/>
    <col min="310" max="310" width="7.5" style="1" bestFit="1" customWidth="1"/>
    <col min="311" max="311" width="5.875" style="1" bestFit="1" customWidth="1"/>
    <col min="312" max="312" width="9.625" style="1" bestFit="1" customWidth="1"/>
    <col min="313" max="313" width="10.875" style="1" bestFit="1" customWidth="1"/>
    <col min="314" max="314" width="13.375" style="1" bestFit="1" customWidth="1"/>
    <col min="315" max="315" width="5.625" style="1" bestFit="1" customWidth="1"/>
    <col min="316" max="317" width="11.25" style="1" bestFit="1" customWidth="1"/>
    <col min="318" max="318" width="7.5" style="1" bestFit="1" customWidth="1"/>
    <col min="319" max="319" width="15.5" style="1" bestFit="1" customWidth="1"/>
    <col min="320" max="322" width="13.375" style="1" bestFit="1" customWidth="1"/>
    <col min="323" max="323" width="11.75" style="1" bestFit="1" customWidth="1"/>
    <col min="324" max="324" width="15.5" style="1" bestFit="1" customWidth="1"/>
    <col min="325" max="325" width="13.375" style="1" bestFit="1" customWidth="1"/>
    <col min="326" max="326" width="7.5" style="1" bestFit="1" customWidth="1"/>
    <col min="327" max="327" width="5.875" style="1" bestFit="1" customWidth="1"/>
    <col min="328" max="328" width="10.5" style="1" bestFit="1" customWidth="1"/>
    <col min="329" max="329" width="10.875" style="1" bestFit="1" customWidth="1"/>
    <col min="330" max="330" width="13.375" style="1" bestFit="1" customWidth="1"/>
    <col min="331" max="331" width="5.625" style="1" bestFit="1" customWidth="1"/>
    <col min="332" max="333" width="11.25" style="1" bestFit="1" customWidth="1"/>
    <col min="334" max="334" width="7.5" style="1" bestFit="1" customWidth="1"/>
    <col min="335" max="335" width="15.5" style="1" bestFit="1" customWidth="1"/>
    <col min="336" max="338" width="13.375" style="1" bestFit="1" customWidth="1"/>
    <col min="339" max="339" width="10.875" style="1" bestFit="1" customWidth="1"/>
    <col min="340" max="340" width="15.5" style="1" bestFit="1" customWidth="1"/>
    <col min="341" max="341" width="13.375" style="1" bestFit="1" customWidth="1"/>
    <col min="342" max="342" width="7.5" style="1" bestFit="1" customWidth="1"/>
    <col min="343" max="343" width="5.875" style="1" bestFit="1" customWidth="1"/>
    <col min="344" max="344" width="9.625" style="1" bestFit="1" customWidth="1"/>
    <col min="345" max="345" width="10.875" style="1" bestFit="1" customWidth="1"/>
    <col min="346" max="346" width="13.375" style="1" bestFit="1" customWidth="1"/>
    <col min="347" max="347" width="5.625" style="1" bestFit="1" customWidth="1"/>
    <col min="348" max="349" width="11.25" style="1" bestFit="1" customWidth="1"/>
    <col min="350" max="350" width="7.5" style="1" bestFit="1" customWidth="1"/>
    <col min="351" max="351" width="15.5" style="1" bestFit="1" customWidth="1"/>
    <col min="352" max="354" width="13.375" style="1" bestFit="1" customWidth="1"/>
    <col min="355" max="355" width="11.75" style="1" bestFit="1" customWidth="1"/>
    <col min="356" max="356" width="15.5" style="1" bestFit="1" customWidth="1"/>
    <col min="357" max="357" width="13.375" style="1" bestFit="1" customWidth="1"/>
    <col min="358" max="358" width="7.5" style="1" bestFit="1" customWidth="1"/>
    <col min="359" max="359" width="5.875" style="1" bestFit="1" customWidth="1"/>
    <col min="360" max="360" width="10.5" style="1" bestFit="1" customWidth="1"/>
    <col min="361" max="361" width="10.875" style="1" bestFit="1" customWidth="1"/>
    <col min="362" max="362" width="13.375" style="1" bestFit="1" customWidth="1"/>
    <col min="363" max="363" width="5.625" style="1" bestFit="1" customWidth="1"/>
    <col min="364" max="365" width="11.25" style="1" bestFit="1" customWidth="1"/>
    <col min="366" max="366" width="7.5" style="1" bestFit="1" customWidth="1"/>
    <col min="367" max="367" width="15.5" style="1" bestFit="1" customWidth="1"/>
    <col min="368" max="370" width="13.375" style="1" bestFit="1" customWidth="1"/>
    <col min="371" max="371" width="10.875" style="1" bestFit="1" customWidth="1"/>
    <col min="372" max="372" width="15.5" style="1" bestFit="1" customWidth="1"/>
    <col min="373" max="373" width="13.375" style="1" bestFit="1" customWidth="1"/>
    <col min="374" max="374" width="7.5" style="1" bestFit="1" customWidth="1"/>
    <col min="375" max="375" width="5.875" style="1" bestFit="1" customWidth="1"/>
    <col min="376" max="376" width="9.625" style="1" bestFit="1" customWidth="1"/>
    <col min="377" max="377" width="10.875" style="1" bestFit="1" customWidth="1"/>
    <col min="378" max="378" width="13.375" style="1" bestFit="1" customWidth="1"/>
    <col min="379" max="379" width="5.625" style="1" bestFit="1" customWidth="1"/>
    <col min="380" max="381" width="11.25" style="1" bestFit="1" customWidth="1"/>
    <col min="382" max="382" width="7.5" style="1" bestFit="1" customWidth="1"/>
    <col min="383" max="383" width="15.5" style="1" bestFit="1" customWidth="1"/>
    <col min="384" max="386" width="13.375" style="1" bestFit="1" customWidth="1"/>
    <col min="387" max="387" width="11.75" style="1" bestFit="1" customWidth="1"/>
    <col min="388" max="388" width="15.5" style="1" bestFit="1" customWidth="1"/>
    <col min="389" max="389" width="13.375" style="1" bestFit="1" customWidth="1"/>
    <col min="390" max="390" width="7.5" style="1" bestFit="1" customWidth="1"/>
    <col min="391" max="391" width="5.875" style="1" bestFit="1" customWidth="1"/>
    <col min="392" max="392" width="10.5" style="1" bestFit="1" customWidth="1"/>
    <col min="393" max="393" width="10.875" style="1" bestFit="1" customWidth="1"/>
    <col min="394" max="394" width="13.375" style="1" bestFit="1" customWidth="1"/>
    <col min="395" max="395" width="5.625" style="1" bestFit="1" customWidth="1"/>
    <col min="396" max="397" width="11.25" style="1" bestFit="1" customWidth="1"/>
    <col min="398" max="398" width="7.5" style="1" bestFit="1" customWidth="1"/>
    <col min="399" max="399" width="15.5" style="1" bestFit="1" customWidth="1"/>
    <col min="400" max="402" width="13.375" style="1" bestFit="1" customWidth="1"/>
    <col min="403" max="403" width="10.875" style="1" bestFit="1" customWidth="1"/>
    <col min="404" max="404" width="15.5" style="1" bestFit="1" customWidth="1"/>
    <col min="405" max="405" width="13.375" style="1" bestFit="1" customWidth="1"/>
    <col min="406" max="406" width="7.5" style="1" bestFit="1" customWidth="1"/>
    <col min="407" max="407" width="5.875" style="1" bestFit="1" customWidth="1"/>
    <col min="408" max="408" width="9.625" style="1" bestFit="1" customWidth="1"/>
    <col min="409" max="409" width="10.875" style="1" bestFit="1" customWidth="1"/>
    <col min="410" max="410" width="13.375" style="1" bestFit="1" customWidth="1"/>
    <col min="411" max="411" width="5.625" style="1" bestFit="1" customWidth="1"/>
    <col min="412" max="413" width="11.25" style="1" bestFit="1" customWidth="1"/>
    <col min="414" max="414" width="7.5" style="1" bestFit="1" customWidth="1"/>
    <col min="415" max="415" width="15.5" style="1" bestFit="1" customWidth="1"/>
    <col min="416" max="418" width="13.375" style="1" bestFit="1" customWidth="1"/>
    <col min="419" max="419" width="11.75" style="1" bestFit="1" customWidth="1"/>
    <col min="420" max="420" width="15.5" style="1" bestFit="1" customWidth="1"/>
    <col min="421" max="421" width="13.375" style="1" bestFit="1" customWidth="1"/>
    <col min="422" max="422" width="7.5" style="1" bestFit="1" customWidth="1"/>
    <col min="423" max="423" width="5.875" style="1" bestFit="1" customWidth="1"/>
    <col min="424" max="424" width="10.5" style="1" bestFit="1" customWidth="1"/>
    <col min="425" max="425" width="10.875" style="1" bestFit="1" customWidth="1"/>
    <col min="426" max="426" width="13.375" style="1" bestFit="1" customWidth="1"/>
    <col min="427" max="427" width="5.625" style="1" bestFit="1" customWidth="1"/>
    <col min="428" max="429" width="11.25" style="1" bestFit="1" customWidth="1"/>
    <col min="430" max="430" width="7.5" style="1" bestFit="1" customWidth="1"/>
    <col min="431" max="431" width="15.5" style="1" bestFit="1" customWidth="1"/>
    <col min="432" max="434" width="13.375" style="1" bestFit="1" customWidth="1"/>
    <col min="435" max="435" width="10.875" style="1" bestFit="1" customWidth="1"/>
    <col min="436" max="436" width="15.5" style="1" bestFit="1" customWidth="1"/>
    <col min="437" max="437" width="13.375" style="1" bestFit="1" customWidth="1"/>
    <col min="438" max="438" width="7.5" style="1" bestFit="1" customWidth="1"/>
    <col min="439" max="439" width="5.875" style="1" bestFit="1" customWidth="1"/>
    <col min="440" max="440" width="9.625" style="1" bestFit="1" customWidth="1"/>
    <col min="441" max="441" width="10.875" style="1" bestFit="1" customWidth="1"/>
    <col min="442" max="442" width="13.375" style="1" bestFit="1" customWidth="1"/>
    <col min="443" max="443" width="5.625" style="1" bestFit="1" customWidth="1"/>
    <col min="444" max="445" width="11.25" style="1" bestFit="1" customWidth="1"/>
    <col min="446" max="446" width="7.5" style="1" bestFit="1" customWidth="1"/>
    <col min="447" max="447" width="15.5" style="1" bestFit="1" customWidth="1"/>
    <col min="448" max="450" width="13.375" style="1" bestFit="1" customWidth="1"/>
    <col min="451" max="451" width="11.75" style="1" bestFit="1" customWidth="1"/>
    <col min="452" max="452" width="15.5" style="1" bestFit="1" customWidth="1"/>
    <col min="453" max="453" width="13.375" style="1" bestFit="1" customWidth="1"/>
    <col min="454" max="454" width="7.5" style="1" bestFit="1" customWidth="1"/>
    <col min="455" max="455" width="5.875" style="1" bestFit="1" customWidth="1"/>
    <col min="456" max="456" width="10.5" style="1" bestFit="1" customWidth="1"/>
    <col min="457" max="457" width="10.875" style="1" bestFit="1" customWidth="1"/>
    <col min="458" max="458" width="13.375" style="1" bestFit="1" customWidth="1"/>
    <col min="459" max="459" width="5.625" style="1" bestFit="1" customWidth="1"/>
    <col min="460" max="461" width="11.25" style="1" bestFit="1" customWidth="1"/>
    <col min="462" max="462" width="7.5" style="1" bestFit="1" customWidth="1"/>
    <col min="463" max="463" width="15.5" style="1" bestFit="1" customWidth="1"/>
    <col min="464" max="466" width="13.375" style="1" bestFit="1" customWidth="1"/>
    <col min="467" max="467" width="10.875" style="1" bestFit="1" customWidth="1"/>
    <col min="468" max="468" width="15.5" style="1" bestFit="1" customWidth="1"/>
    <col min="469" max="469" width="13.375" style="1" bestFit="1" customWidth="1"/>
    <col min="470" max="470" width="7.5" style="1" bestFit="1" customWidth="1"/>
    <col min="471" max="471" width="5.875" style="1" bestFit="1" customWidth="1"/>
    <col min="472" max="472" width="9.625" style="1" bestFit="1" customWidth="1"/>
    <col min="473" max="473" width="10.875" style="1" bestFit="1" customWidth="1"/>
    <col min="474" max="474" width="13.375" style="1" bestFit="1" customWidth="1"/>
    <col min="475" max="475" width="5.625" style="1" bestFit="1" customWidth="1"/>
    <col min="476" max="477" width="11.25" style="1" bestFit="1" customWidth="1"/>
    <col min="478" max="478" width="7.5" style="1" bestFit="1" customWidth="1"/>
    <col min="479" max="479" width="15.5" style="1" bestFit="1" customWidth="1"/>
    <col min="480" max="482" width="13.375" style="1" bestFit="1" customWidth="1"/>
    <col min="483" max="483" width="11.75" style="1" bestFit="1" customWidth="1"/>
    <col min="484" max="484" width="15.5" style="1" bestFit="1" customWidth="1"/>
    <col min="485" max="485" width="13.375" style="1" bestFit="1" customWidth="1"/>
    <col min="486" max="486" width="7.5" style="1" bestFit="1" customWidth="1"/>
    <col min="487" max="487" width="5.875" style="1" bestFit="1" customWidth="1"/>
    <col min="488" max="488" width="10.5" style="1" bestFit="1" customWidth="1"/>
    <col min="489" max="489" width="10.875" style="1" bestFit="1" customWidth="1"/>
    <col min="490" max="490" width="13.375" style="1" bestFit="1" customWidth="1"/>
    <col min="491" max="491" width="5.625" style="1" bestFit="1" customWidth="1"/>
    <col min="492" max="493" width="11.25" style="1" bestFit="1" customWidth="1"/>
    <col min="494" max="494" width="7.5" style="1" bestFit="1" customWidth="1"/>
    <col min="495" max="495" width="15.5" style="1" bestFit="1" customWidth="1"/>
    <col min="496" max="498" width="13.375" style="1" bestFit="1" customWidth="1"/>
    <col min="499" max="499" width="10.875" style="1" bestFit="1" customWidth="1"/>
    <col min="500" max="500" width="15.5" style="1" bestFit="1" customWidth="1"/>
    <col min="501" max="501" width="13.375" style="1" bestFit="1" customWidth="1"/>
    <col min="502" max="502" width="7.5" style="1" bestFit="1" customWidth="1"/>
    <col min="503" max="503" width="5.875" style="1" bestFit="1" customWidth="1"/>
    <col min="504" max="504" width="9.625" style="1" bestFit="1" customWidth="1"/>
    <col min="505" max="505" width="10.875" style="1" bestFit="1" customWidth="1"/>
    <col min="506" max="506" width="13.375" style="1" bestFit="1" customWidth="1"/>
    <col min="507" max="507" width="5.625" style="1" bestFit="1" customWidth="1"/>
    <col min="508" max="509" width="11.25" style="1" bestFit="1" customWidth="1"/>
    <col min="510" max="510" width="7.5" style="1" bestFit="1" customWidth="1"/>
    <col min="511" max="511" width="15.5" style="1" bestFit="1" customWidth="1"/>
    <col min="512" max="514" width="13.375" style="1" bestFit="1" customWidth="1"/>
    <col min="515" max="515" width="11.75" style="1" bestFit="1" customWidth="1"/>
    <col min="516" max="516" width="15.5" style="1" bestFit="1" customWidth="1"/>
    <col min="517" max="517" width="13.375" style="1" bestFit="1" customWidth="1"/>
    <col min="518" max="518" width="7.5" style="1" bestFit="1" customWidth="1"/>
    <col min="519" max="519" width="5.875" style="1" bestFit="1" customWidth="1"/>
    <col min="520" max="520" width="10.5" style="1" bestFit="1" customWidth="1"/>
    <col min="521" max="521" width="10.875" style="1" bestFit="1" customWidth="1"/>
    <col min="522" max="522" width="13.375" style="1" bestFit="1" customWidth="1"/>
    <col min="523" max="523" width="5.625" style="1" bestFit="1" customWidth="1"/>
    <col min="524" max="525" width="11.25" style="1" bestFit="1" customWidth="1"/>
    <col min="526" max="526" width="7.5" style="1" bestFit="1" customWidth="1"/>
    <col min="527" max="527" width="15.5" style="1" bestFit="1" customWidth="1"/>
    <col min="528" max="530" width="13.375" style="1" bestFit="1" customWidth="1"/>
    <col min="531" max="531" width="10.875" style="1" bestFit="1" customWidth="1"/>
    <col min="532" max="532" width="15.5" style="1" bestFit="1" customWidth="1"/>
    <col min="533" max="533" width="13.375" style="1" bestFit="1" customWidth="1"/>
    <col min="534" max="534" width="7.5" style="1" bestFit="1" customWidth="1"/>
    <col min="535" max="535" width="5.875" style="1" bestFit="1" customWidth="1"/>
    <col min="536" max="536" width="9.625" style="1" bestFit="1" customWidth="1"/>
    <col min="537" max="537" width="10.875" style="1" bestFit="1" customWidth="1"/>
    <col min="538" max="538" width="13.375" style="1" bestFit="1" customWidth="1"/>
    <col min="539" max="539" width="5.625" style="1" bestFit="1" customWidth="1"/>
    <col min="540" max="541" width="11.25" style="1" bestFit="1" customWidth="1"/>
    <col min="542" max="542" width="7.5" style="1" bestFit="1" customWidth="1"/>
    <col min="543" max="543" width="15.5" style="1" bestFit="1" customWidth="1"/>
    <col min="544" max="546" width="13.375" style="1" bestFit="1" customWidth="1"/>
    <col min="547" max="547" width="11.75" style="1" bestFit="1" customWidth="1"/>
    <col min="548" max="548" width="15.5" style="1" bestFit="1" customWidth="1"/>
    <col min="549" max="549" width="13.375" style="1" bestFit="1" customWidth="1"/>
    <col min="550" max="550" width="7.5" style="1" bestFit="1" customWidth="1"/>
    <col min="551" max="551" width="5.875" style="1" bestFit="1" customWidth="1"/>
    <col min="552" max="552" width="10.5" style="1" bestFit="1" customWidth="1"/>
    <col min="553" max="553" width="10.875" style="1" bestFit="1" customWidth="1"/>
    <col min="554" max="554" width="13.375" style="1" bestFit="1" customWidth="1"/>
    <col min="555" max="555" width="5.625" style="1" bestFit="1" customWidth="1"/>
    <col min="556" max="557" width="11.25" style="1" bestFit="1" customWidth="1"/>
    <col min="558" max="558" width="7.5" style="1" bestFit="1" customWidth="1"/>
    <col min="559" max="559" width="15.5" style="1" bestFit="1" customWidth="1"/>
    <col min="560" max="562" width="13.375" style="1" bestFit="1" customWidth="1"/>
    <col min="563" max="563" width="10.875" style="1" bestFit="1" customWidth="1"/>
    <col min="564" max="564" width="15.5" style="1" bestFit="1" customWidth="1"/>
    <col min="565" max="565" width="13.375" style="1" bestFit="1" customWidth="1"/>
    <col min="566" max="566" width="7.5" style="1" bestFit="1" customWidth="1"/>
    <col min="567" max="567" width="5.875" style="1" bestFit="1" customWidth="1"/>
    <col min="568" max="568" width="9.625" style="1" bestFit="1" customWidth="1"/>
    <col min="569" max="569" width="10.875" style="1" bestFit="1" customWidth="1"/>
    <col min="570" max="570" width="13.375" style="1" bestFit="1" customWidth="1"/>
    <col min="571" max="571" width="5.625" style="1" bestFit="1" customWidth="1"/>
    <col min="572" max="573" width="11.25" style="1" bestFit="1" customWidth="1"/>
    <col min="574" max="574" width="7.5" style="1" bestFit="1" customWidth="1"/>
    <col min="575" max="575" width="15.5" style="1" bestFit="1" customWidth="1"/>
    <col min="576" max="578" width="13.375" style="1" bestFit="1" customWidth="1"/>
    <col min="579" max="579" width="11.75" style="1" bestFit="1" customWidth="1"/>
    <col min="580" max="580" width="15.5" style="1" bestFit="1" customWidth="1"/>
    <col min="581" max="581" width="13.375" style="1" bestFit="1" customWidth="1"/>
    <col min="582" max="582" width="7.5" style="1" bestFit="1" customWidth="1"/>
    <col min="583" max="583" width="5.875" style="1" bestFit="1" customWidth="1"/>
    <col min="584" max="584" width="10.5" style="1" bestFit="1" customWidth="1"/>
    <col min="585" max="585" width="10.875" style="1" bestFit="1" customWidth="1"/>
    <col min="586" max="586" width="13.375" style="1" bestFit="1" customWidth="1"/>
    <col min="587" max="587" width="5.625" style="1" bestFit="1" customWidth="1"/>
    <col min="588" max="589" width="11.25" style="1" bestFit="1" customWidth="1"/>
    <col min="590" max="590" width="7.5" style="1" bestFit="1" customWidth="1"/>
    <col min="591" max="591" width="15.5" style="1" bestFit="1" customWidth="1"/>
    <col min="592" max="594" width="13.375" style="1" bestFit="1" customWidth="1"/>
    <col min="595" max="595" width="10.875" style="1" bestFit="1" customWidth="1"/>
    <col min="596" max="596" width="15.5" style="1" bestFit="1" customWidth="1"/>
    <col min="597" max="597" width="13.375" style="1" bestFit="1" customWidth="1"/>
    <col min="598" max="598" width="7.5" style="1" bestFit="1" customWidth="1"/>
    <col min="599" max="599" width="5.875" style="1" bestFit="1" customWidth="1"/>
    <col min="600" max="600" width="9.625" style="1" bestFit="1" customWidth="1"/>
    <col min="601" max="601" width="10.875" style="1" bestFit="1" customWidth="1"/>
    <col min="602" max="602" width="13.375" style="1" bestFit="1" customWidth="1"/>
    <col min="603" max="603" width="5.625" style="1" bestFit="1" customWidth="1"/>
    <col min="604" max="605" width="11.25" style="1" bestFit="1" customWidth="1"/>
    <col min="606" max="606" width="7.5" style="1" bestFit="1" customWidth="1"/>
    <col min="607" max="607" width="15.5" style="1" bestFit="1" customWidth="1"/>
    <col min="608" max="610" width="13.375" style="1" bestFit="1" customWidth="1"/>
    <col min="611" max="611" width="11.75" style="1" bestFit="1" customWidth="1"/>
    <col min="612" max="612" width="15.5" style="1" bestFit="1" customWidth="1"/>
    <col min="613" max="613" width="13.375" style="1" bestFit="1" customWidth="1"/>
    <col min="614" max="614" width="7.5" style="1" bestFit="1" customWidth="1"/>
    <col min="615" max="615" width="5.875" style="1" bestFit="1" customWidth="1"/>
    <col min="616" max="616" width="10.5" style="1" bestFit="1" customWidth="1"/>
    <col min="617" max="617" width="10.875" style="1" bestFit="1" customWidth="1"/>
    <col min="618" max="618" width="13.375" style="1" bestFit="1" customWidth="1"/>
    <col min="619" max="619" width="5.625" style="1" bestFit="1" customWidth="1"/>
    <col min="620" max="621" width="11.25" style="1" bestFit="1" customWidth="1"/>
    <col min="622" max="622" width="7.5" style="1" bestFit="1" customWidth="1"/>
    <col min="623" max="623" width="15.5" style="1" bestFit="1" customWidth="1"/>
    <col min="624" max="626" width="13.375" style="1" bestFit="1" customWidth="1"/>
    <col min="627" max="627" width="10.875" style="1" bestFit="1" customWidth="1"/>
    <col min="628" max="628" width="15.5" style="1" bestFit="1" customWidth="1"/>
    <col min="629" max="629" width="13.375" style="1" bestFit="1" customWidth="1"/>
    <col min="630" max="630" width="7.5" style="1" bestFit="1" customWidth="1"/>
    <col min="631" max="631" width="5.875" style="1" bestFit="1" customWidth="1"/>
    <col min="632" max="632" width="9.625" style="1" bestFit="1" customWidth="1"/>
    <col min="633" max="633" width="10.875" style="1" bestFit="1" customWidth="1"/>
    <col min="634" max="634" width="13.375" style="1" bestFit="1" customWidth="1"/>
    <col min="635" max="635" width="5.625" style="1" bestFit="1" customWidth="1"/>
    <col min="636" max="637" width="11.25" style="1" bestFit="1" customWidth="1"/>
    <col min="638" max="638" width="7.5" style="1" bestFit="1" customWidth="1"/>
    <col min="639" max="639" width="15.5" style="1" bestFit="1" customWidth="1"/>
    <col min="640" max="642" width="13.375" style="1" bestFit="1" customWidth="1"/>
    <col min="643" max="643" width="11.75" style="1" bestFit="1" customWidth="1"/>
    <col min="644" max="644" width="15.5" style="1" bestFit="1" customWidth="1"/>
    <col min="645" max="645" width="13.375" style="1" bestFit="1" customWidth="1"/>
    <col min="646" max="646" width="7.5" style="1" bestFit="1" customWidth="1"/>
    <col min="647" max="647" width="5.875" style="1" bestFit="1" customWidth="1"/>
    <col min="648" max="648" width="10.5" style="1" bestFit="1" customWidth="1"/>
    <col min="649" max="649" width="10.875" style="1" bestFit="1" customWidth="1"/>
    <col min="650" max="650" width="13.375" style="1" bestFit="1" customWidth="1"/>
    <col min="651" max="651" width="5.625" style="1" bestFit="1" customWidth="1"/>
    <col min="652" max="653" width="11.25" style="1" bestFit="1" customWidth="1"/>
    <col min="654" max="654" width="7.5" style="1" bestFit="1" customWidth="1"/>
    <col min="655" max="655" width="15.5" style="1" bestFit="1" customWidth="1"/>
    <col min="656" max="658" width="13.375" style="1" bestFit="1" customWidth="1"/>
    <col min="659" max="659" width="10.875" style="1" bestFit="1" customWidth="1"/>
    <col min="660" max="660" width="15.5" style="1" bestFit="1" customWidth="1"/>
    <col min="661" max="661" width="13.375" style="1" bestFit="1" customWidth="1"/>
    <col min="662" max="662" width="7.5" style="1" bestFit="1" customWidth="1"/>
    <col min="663" max="663" width="5.875" style="1" bestFit="1" customWidth="1"/>
    <col min="664" max="664" width="9.625" style="1" bestFit="1" customWidth="1"/>
    <col min="665" max="665" width="10.875" style="1" bestFit="1" customWidth="1"/>
    <col min="666" max="666" width="13.375" style="1" bestFit="1" customWidth="1"/>
    <col min="667" max="667" width="5.625" style="1" bestFit="1" customWidth="1"/>
    <col min="668" max="669" width="11.25" style="1" bestFit="1" customWidth="1"/>
    <col min="670" max="670" width="7.5" style="1" bestFit="1" customWidth="1"/>
    <col min="671" max="671" width="15.5" style="1" bestFit="1" customWidth="1"/>
    <col min="672" max="674" width="13.375" style="1" bestFit="1" customWidth="1"/>
    <col min="675" max="675" width="11.75" style="1" bestFit="1" customWidth="1"/>
    <col min="676" max="676" width="15.5" style="1" bestFit="1" customWidth="1"/>
    <col min="677" max="677" width="13.375" style="1" bestFit="1" customWidth="1"/>
    <col min="678" max="678" width="7.5" style="1" bestFit="1" customWidth="1"/>
    <col min="679" max="679" width="5.875" style="1" bestFit="1" customWidth="1"/>
    <col min="680" max="680" width="10.5" style="1" bestFit="1" customWidth="1"/>
    <col min="681" max="681" width="10.875" style="1" bestFit="1" customWidth="1"/>
    <col min="682" max="682" width="13.375" style="1" bestFit="1" customWidth="1"/>
    <col min="683" max="683" width="5.625" style="1" bestFit="1" customWidth="1"/>
    <col min="684" max="685" width="11.25" style="1" bestFit="1" customWidth="1"/>
    <col min="686" max="686" width="7.5" style="1" bestFit="1" customWidth="1"/>
    <col min="687" max="687" width="15.5" style="1" bestFit="1" customWidth="1"/>
    <col min="688" max="690" width="13.375" style="1" bestFit="1" customWidth="1"/>
    <col min="691" max="691" width="10.875" style="1" bestFit="1" customWidth="1"/>
    <col min="692" max="692" width="15.5" style="1" bestFit="1" customWidth="1"/>
    <col min="693" max="693" width="13.375" style="1" bestFit="1" customWidth="1"/>
    <col min="694" max="694" width="7.5" style="1" bestFit="1" customWidth="1"/>
    <col min="695" max="695" width="5.875" style="1" bestFit="1" customWidth="1"/>
    <col min="696" max="696" width="9.625" style="1" bestFit="1" customWidth="1"/>
    <col min="697" max="697" width="10.875" style="1" bestFit="1" customWidth="1"/>
    <col min="698" max="698" width="13.375" style="1" bestFit="1" customWidth="1"/>
    <col min="699" max="699" width="5.625" style="1" bestFit="1" customWidth="1"/>
    <col min="700" max="701" width="11.25" style="1" bestFit="1" customWidth="1"/>
    <col min="702" max="702" width="7.5" style="1" bestFit="1" customWidth="1"/>
    <col min="703" max="703" width="15.5" style="1" bestFit="1" customWidth="1"/>
    <col min="704" max="706" width="13.375" style="1" bestFit="1" customWidth="1"/>
    <col min="707" max="707" width="11.75" style="1" bestFit="1" customWidth="1"/>
    <col min="708" max="708" width="15.5" style="1" bestFit="1" customWidth="1"/>
    <col min="709" max="709" width="13.375" style="1" bestFit="1" customWidth="1"/>
    <col min="710" max="710" width="7.5" style="1" bestFit="1" customWidth="1"/>
    <col min="711" max="711" width="5.875" style="1" bestFit="1" customWidth="1"/>
    <col min="712" max="712" width="10.5" style="1" bestFit="1" customWidth="1"/>
    <col min="713" max="713" width="10.875" style="1" bestFit="1" customWidth="1"/>
    <col min="714" max="714" width="13.375" style="1" bestFit="1" customWidth="1"/>
    <col min="715" max="715" width="5.625" style="1" bestFit="1" customWidth="1"/>
    <col min="716" max="717" width="11.25" style="1" bestFit="1" customWidth="1"/>
    <col min="718" max="718" width="7.5" style="1" bestFit="1" customWidth="1"/>
    <col min="719" max="719" width="15.5" style="1" bestFit="1" customWidth="1"/>
    <col min="720" max="722" width="13.375" style="1" bestFit="1" customWidth="1"/>
    <col min="723" max="723" width="10.875" style="1" bestFit="1" customWidth="1"/>
    <col min="724" max="724" width="15.5" style="1" bestFit="1" customWidth="1"/>
    <col min="725" max="725" width="13.375" style="1" bestFit="1" customWidth="1"/>
    <col min="726" max="726" width="7.5" style="1" bestFit="1" customWidth="1"/>
    <col min="727" max="727" width="5.875" style="1" bestFit="1" customWidth="1"/>
    <col min="728" max="728" width="9.625" style="1" bestFit="1" customWidth="1"/>
    <col min="729" max="729" width="10.875" style="1" bestFit="1" customWidth="1"/>
    <col min="730" max="730" width="13.375" style="1" bestFit="1" customWidth="1"/>
    <col min="731" max="731" width="5.625" style="1" bestFit="1" customWidth="1"/>
    <col min="732" max="733" width="11.25" style="1" bestFit="1" customWidth="1"/>
    <col min="734" max="734" width="7.5" style="1" bestFit="1" customWidth="1"/>
    <col min="735" max="735" width="15.5" style="1" bestFit="1" customWidth="1"/>
    <col min="736" max="738" width="13.375" style="1" bestFit="1" customWidth="1"/>
    <col min="739" max="739" width="11.75" style="1" bestFit="1" customWidth="1"/>
    <col min="740" max="740" width="15.5" style="1" bestFit="1" customWidth="1"/>
    <col min="741" max="741" width="13.375" style="1" bestFit="1" customWidth="1"/>
    <col min="742" max="742" width="7.5" style="1" bestFit="1" customWidth="1"/>
    <col min="743" max="743" width="5.875" style="1" bestFit="1" customWidth="1"/>
    <col min="744" max="744" width="10.5" style="1" bestFit="1" customWidth="1"/>
    <col min="745" max="745" width="10.875" style="1" bestFit="1" customWidth="1"/>
    <col min="746" max="746" width="13.375" style="1" bestFit="1" customWidth="1"/>
    <col min="747" max="747" width="5.625" style="1" bestFit="1" customWidth="1"/>
    <col min="748" max="749" width="11.25" style="1" bestFit="1" customWidth="1"/>
    <col min="750" max="750" width="7.5" style="1" bestFit="1" customWidth="1"/>
    <col min="751" max="751" width="15.5" style="1" bestFit="1" customWidth="1"/>
    <col min="752" max="754" width="13.375" style="1" bestFit="1" customWidth="1"/>
    <col min="755" max="755" width="10.875" style="1" bestFit="1" customWidth="1"/>
    <col min="756" max="756" width="15.5" style="1" bestFit="1" customWidth="1"/>
    <col min="757" max="757" width="13.375" style="1" bestFit="1" customWidth="1"/>
    <col min="758" max="758" width="7.5" style="1" bestFit="1" customWidth="1"/>
    <col min="759" max="759" width="5.875" style="1" bestFit="1" customWidth="1"/>
    <col min="760" max="760" width="9.625" style="1" bestFit="1" customWidth="1"/>
    <col min="761" max="761" width="10.875" style="1" bestFit="1" customWidth="1"/>
    <col min="762" max="762" width="13.375" style="1" bestFit="1" customWidth="1"/>
    <col min="763" max="763" width="5.625" style="1" bestFit="1" customWidth="1"/>
    <col min="764" max="765" width="11.25" style="1" bestFit="1" customWidth="1"/>
    <col min="766" max="766" width="7.5" style="1" bestFit="1" customWidth="1"/>
    <col min="767" max="767" width="15.5" style="1" bestFit="1" customWidth="1"/>
    <col min="768" max="770" width="13.375" style="1" bestFit="1" customWidth="1"/>
    <col min="771" max="771" width="11.75" style="1" bestFit="1" customWidth="1"/>
    <col min="772" max="772" width="15.5" style="1" bestFit="1" customWidth="1"/>
    <col min="773" max="773" width="13.375" style="1" bestFit="1" customWidth="1"/>
    <col min="774" max="774" width="7.5" style="1" bestFit="1" customWidth="1"/>
    <col min="775" max="775" width="5.875" style="1" bestFit="1" customWidth="1"/>
    <col min="776" max="776" width="10.5" style="1" bestFit="1" customWidth="1"/>
    <col min="777" max="777" width="10.875" style="1" bestFit="1" customWidth="1"/>
    <col min="778" max="778" width="13.375" style="1" bestFit="1" customWidth="1"/>
    <col min="779" max="779" width="5.625" style="1" bestFit="1" customWidth="1"/>
    <col min="780" max="781" width="11.25" style="1" bestFit="1" customWidth="1"/>
    <col min="782" max="782" width="7.5" style="1" bestFit="1" customWidth="1"/>
    <col min="783" max="783" width="15.5" style="1" bestFit="1" customWidth="1"/>
    <col min="784" max="786" width="13.375" style="1" bestFit="1" customWidth="1"/>
    <col min="787" max="787" width="10.875" style="1" bestFit="1" customWidth="1"/>
    <col min="788" max="788" width="15.5" style="1" bestFit="1" customWidth="1"/>
    <col min="789" max="789" width="13.375" style="1" bestFit="1" customWidth="1"/>
    <col min="790" max="790" width="7.5" style="1" bestFit="1" customWidth="1"/>
    <col min="791" max="791" width="5.875" style="1" bestFit="1" customWidth="1"/>
    <col min="792" max="792" width="9.625" style="1" bestFit="1" customWidth="1"/>
    <col min="793" max="793" width="10.875" style="1" bestFit="1" customWidth="1"/>
    <col min="794" max="794" width="13.375" style="1" bestFit="1" customWidth="1"/>
    <col min="795" max="795" width="5.625" style="1" bestFit="1" customWidth="1"/>
    <col min="796" max="797" width="11.25" style="1" bestFit="1" customWidth="1"/>
    <col min="798" max="798" width="7.5" style="1" bestFit="1" customWidth="1"/>
    <col min="799" max="799" width="15.5" style="1" bestFit="1" customWidth="1"/>
    <col min="800" max="802" width="13.375" style="1" bestFit="1" customWidth="1"/>
    <col min="803" max="803" width="11.75" style="1" bestFit="1" customWidth="1"/>
    <col min="804" max="804" width="15.5" style="1" bestFit="1" customWidth="1"/>
    <col min="805" max="805" width="13.375" style="1" bestFit="1" customWidth="1"/>
    <col min="806" max="806" width="7.5" style="1" bestFit="1" customWidth="1"/>
    <col min="807" max="807" width="5.875" style="1" bestFit="1" customWidth="1"/>
    <col min="808" max="808" width="10.5" style="1" bestFit="1" customWidth="1"/>
    <col min="809" max="809" width="10.875" style="1" bestFit="1" customWidth="1"/>
    <col min="810" max="810" width="13.375" style="1" bestFit="1" customWidth="1"/>
    <col min="811" max="811" width="5.625" style="1" bestFit="1" customWidth="1"/>
    <col min="812" max="813" width="11.25" style="1" bestFit="1" customWidth="1"/>
    <col min="814" max="814" width="7.5" style="1" bestFit="1" customWidth="1"/>
    <col min="815" max="815" width="15.5" style="1" bestFit="1" customWidth="1"/>
    <col min="816" max="818" width="13.375" style="1" bestFit="1" customWidth="1"/>
    <col min="819" max="819" width="10.875" style="1" bestFit="1" customWidth="1"/>
    <col min="820" max="820" width="15.5" style="1" bestFit="1" customWidth="1"/>
    <col min="821" max="821" width="13.375" style="1" bestFit="1" customWidth="1"/>
    <col min="822" max="822" width="7.5" style="1" bestFit="1" customWidth="1"/>
    <col min="823" max="823" width="5.875" style="1" bestFit="1" customWidth="1"/>
    <col min="824" max="824" width="9.625" style="1" bestFit="1" customWidth="1"/>
    <col min="825" max="825" width="10.875" style="1" bestFit="1" customWidth="1"/>
    <col min="826" max="826" width="13.375" style="1" bestFit="1" customWidth="1"/>
    <col min="827" max="827" width="5.625" style="1" bestFit="1" customWidth="1"/>
    <col min="828" max="829" width="11.25" style="1" bestFit="1" customWidth="1"/>
    <col min="830" max="830" width="7.5" style="1" bestFit="1" customWidth="1"/>
    <col min="831" max="831" width="15.5" style="1" bestFit="1" customWidth="1"/>
    <col min="832" max="834" width="13.375" style="1" bestFit="1" customWidth="1"/>
    <col min="835" max="835" width="11.75" style="1" bestFit="1" customWidth="1"/>
    <col min="836" max="836" width="15.5" style="1" bestFit="1" customWidth="1"/>
    <col min="837" max="837" width="13.375" style="1" bestFit="1" customWidth="1"/>
    <col min="838" max="838" width="7.5" style="1" bestFit="1" customWidth="1"/>
    <col min="839" max="839" width="5.875" style="1" bestFit="1" customWidth="1"/>
    <col min="840" max="840" width="10.5" style="1" bestFit="1" customWidth="1"/>
    <col min="841" max="841" width="10.875" style="1" bestFit="1" customWidth="1"/>
    <col min="842" max="842" width="13.375" style="1" bestFit="1" customWidth="1"/>
    <col min="843" max="843" width="5.625" style="1" bestFit="1" customWidth="1"/>
    <col min="844" max="845" width="11.25" style="1" bestFit="1" customWidth="1"/>
    <col min="846" max="846" width="7.5" style="1" bestFit="1" customWidth="1"/>
    <col min="847" max="847" width="15.5" style="1" bestFit="1" customWidth="1"/>
    <col min="848" max="850" width="13.375" style="1" bestFit="1" customWidth="1"/>
    <col min="851" max="851" width="10.875" style="1" bestFit="1" customWidth="1"/>
    <col min="852" max="852" width="15.5" style="1" bestFit="1" customWidth="1"/>
    <col min="853" max="853" width="13.375" style="1" bestFit="1" customWidth="1"/>
    <col min="854" max="854" width="7.5" style="1" bestFit="1" customWidth="1"/>
    <col min="855" max="855" width="5.875" style="1" bestFit="1" customWidth="1"/>
    <col min="856" max="856" width="9.625" style="1" bestFit="1" customWidth="1"/>
    <col min="857" max="857" width="10.875" style="1" bestFit="1" customWidth="1"/>
    <col min="858" max="858" width="13.375" style="1" bestFit="1" customWidth="1"/>
    <col min="859" max="859" width="5.625" style="1" bestFit="1" customWidth="1"/>
    <col min="860" max="861" width="11.25" style="1" bestFit="1" customWidth="1"/>
    <col min="862" max="862" width="7.5" style="1" bestFit="1" customWidth="1"/>
    <col min="863" max="863" width="15.5" style="1" bestFit="1" customWidth="1"/>
    <col min="864" max="866" width="13.375" style="1" bestFit="1" customWidth="1"/>
    <col min="867" max="867" width="11.75" style="1" bestFit="1" customWidth="1"/>
    <col min="868" max="868" width="15.5" style="1" bestFit="1" customWidth="1"/>
    <col min="869" max="869" width="13.375" style="1" bestFit="1" customWidth="1"/>
    <col min="870" max="870" width="7.5" style="1" bestFit="1" customWidth="1"/>
    <col min="871" max="871" width="5.875" style="1" bestFit="1" customWidth="1"/>
    <col min="872" max="872" width="10.5" style="1" bestFit="1" customWidth="1"/>
    <col min="873" max="873" width="10.875" style="1" bestFit="1" customWidth="1"/>
    <col min="874" max="874" width="13.375" style="1" bestFit="1" customWidth="1"/>
    <col min="875" max="875" width="5.625" style="1" bestFit="1" customWidth="1"/>
    <col min="876" max="877" width="11.25" style="1" bestFit="1" customWidth="1"/>
    <col min="878" max="878" width="7.5" style="1" bestFit="1" customWidth="1"/>
    <col min="879" max="879" width="15.5" style="1" bestFit="1" customWidth="1"/>
    <col min="880" max="882" width="13.375" style="1" bestFit="1" customWidth="1"/>
    <col min="883" max="883" width="10.875" style="1" bestFit="1" customWidth="1"/>
    <col min="884" max="884" width="15.5" style="1" bestFit="1" customWidth="1"/>
    <col min="885" max="885" width="13.375" style="1" bestFit="1" customWidth="1"/>
    <col min="886" max="886" width="7.5" style="1" bestFit="1" customWidth="1"/>
    <col min="887" max="887" width="5.875" style="1" bestFit="1" customWidth="1"/>
    <col min="888" max="888" width="9.625" style="1" bestFit="1" customWidth="1"/>
    <col min="889" max="889" width="10.875" style="1" bestFit="1" customWidth="1"/>
    <col min="890" max="890" width="13.375" style="1" bestFit="1" customWidth="1"/>
    <col min="891" max="891" width="5.625" style="1" bestFit="1" customWidth="1"/>
    <col min="892" max="893" width="11.25" style="1" bestFit="1" customWidth="1"/>
    <col min="894" max="894" width="7.5" style="1" bestFit="1" customWidth="1"/>
    <col min="895" max="895" width="15.5" style="1" bestFit="1" customWidth="1"/>
    <col min="896" max="898" width="13.375" style="1" bestFit="1" customWidth="1"/>
    <col min="899" max="899" width="11.75" style="1" bestFit="1" customWidth="1"/>
    <col min="900" max="900" width="15.5" style="1" bestFit="1" customWidth="1"/>
    <col min="901" max="901" width="13.375" style="1" bestFit="1" customWidth="1"/>
    <col min="902" max="902" width="7.5" style="1" bestFit="1" customWidth="1"/>
    <col min="903" max="903" width="5.875" style="1" bestFit="1" customWidth="1"/>
    <col min="904" max="904" width="10.5" style="1" bestFit="1" customWidth="1"/>
    <col min="905" max="905" width="10.875" style="1" bestFit="1" customWidth="1"/>
    <col min="906" max="906" width="13.375" style="1" bestFit="1" customWidth="1"/>
    <col min="907" max="907" width="5.625" style="1" bestFit="1" customWidth="1"/>
    <col min="908" max="909" width="11.25" style="1" bestFit="1" customWidth="1"/>
    <col min="910" max="910" width="7.5" style="1" bestFit="1" customWidth="1"/>
    <col min="911" max="911" width="15.5" style="1" bestFit="1" customWidth="1"/>
    <col min="912" max="914" width="13.375" style="1" bestFit="1" customWidth="1"/>
    <col min="915" max="915" width="10.875" style="1" bestFit="1" customWidth="1"/>
    <col min="916" max="916" width="15.5" style="1" bestFit="1" customWidth="1"/>
    <col min="917" max="917" width="13.375" style="1" bestFit="1" customWidth="1"/>
    <col min="918" max="918" width="7.5" style="1" bestFit="1" customWidth="1"/>
    <col min="919" max="919" width="5.875" style="1" bestFit="1" customWidth="1"/>
    <col min="920" max="920" width="9.625" style="1" bestFit="1" customWidth="1"/>
    <col min="921" max="921" width="10.875" style="1" bestFit="1" customWidth="1"/>
    <col min="922" max="922" width="13.375" style="1" bestFit="1" customWidth="1"/>
    <col min="923" max="923" width="5.625" style="1" bestFit="1" customWidth="1"/>
    <col min="924" max="925" width="11.25" style="1" bestFit="1" customWidth="1"/>
    <col min="926" max="926" width="7.5" style="1" bestFit="1" customWidth="1"/>
    <col min="927" max="927" width="15.5" style="1" bestFit="1" customWidth="1"/>
    <col min="928" max="930" width="13.375" style="1" bestFit="1" customWidth="1"/>
    <col min="931" max="931" width="11.75" style="1" bestFit="1" customWidth="1"/>
    <col min="932" max="932" width="15.5" style="1" bestFit="1" customWidth="1"/>
    <col min="933" max="933" width="13.375" style="1" bestFit="1" customWidth="1"/>
    <col min="934" max="934" width="7.5" style="1" bestFit="1" customWidth="1"/>
    <col min="935" max="935" width="5.875" style="1" bestFit="1" customWidth="1"/>
    <col min="936" max="936" width="10.5" style="1" bestFit="1" customWidth="1"/>
    <col min="937" max="937" width="10.875" style="1" bestFit="1" customWidth="1"/>
    <col min="938" max="938" width="13.375" style="1" bestFit="1" customWidth="1"/>
    <col min="939" max="939" width="5.625" style="1" bestFit="1" customWidth="1"/>
    <col min="940" max="941" width="11.25" style="1" bestFit="1" customWidth="1"/>
    <col min="942" max="942" width="7.5" style="1" bestFit="1" customWidth="1"/>
    <col min="943" max="943" width="15.5" style="1" bestFit="1" customWidth="1"/>
    <col min="944" max="946" width="13.375" style="1" bestFit="1" customWidth="1"/>
    <col min="947" max="947" width="10.875" style="1" bestFit="1" customWidth="1"/>
    <col min="948" max="948" width="15.5" style="1" bestFit="1" customWidth="1"/>
    <col min="949" max="949" width="13.375" style="1" bestFit="1" customWidth="1"/>
    <col min="950" max="950" width="7.5" style="1" bestFit="1" customWidth="1"/>
    <col min="951" max="951" width="5.875" style="1" bestFit="1" customWidth="1"/>
    <col min="952" max="952" width="9.625" style="1" bestFit="1" customWidth="1"/>
    <col min="953" max="953" width="10.875" style="1" bestFit="1" customWidth="1"/>
    <col min="954" max="954" width="13.375" style="1" bestFit="1" customWidth="1"/>
    <col min="955" max="955" width="5.625" style="1" bestFit="1" customWidth="1"/>
    <col min="956" max="957" width="11.25" style="1" bestFit="1" customWidth="1"/>
    <col min="958" max="958" width="7.5" style="1" bestFit="1" customWidth="1"/>
    <col min="959" max="959" width="15.5" style="1" bestFit="1" customWidth="1"/>
    <col min="960" max="962" width="13.375" style="1" bestFit="1" customWidth="1"/>
    <col min="963" max="963" width="11.75" style="1" bestFit="1" customWidth="1"/>
    <col min="964" max="964" width="15.5" style="1" bestFit="1" customWidth="1"/>
    <col min="965" max="965" width="13.375" style="1" bestFit="1" customWidth="1"/>
    <col min="966" max="966" width="7.5" style="1" bestFit="1" customWidth="1"/>
    <col min="967" max="967" width="5.875" style="1" bestFit="1" customWidth="1"/>
    <col min="968" max="968" width="10.5" style="1" bestFit="1" customWidth="1"/>
    <col min="969" max="969" width="10.875" style="1" bestFit="1" customWidth="1"/>
    <col min="970" max="970" width="13.375" style="1" bestFit="1" customWidth="1"/>
    <col min="971" max="971" width="5.625" style="1" bestFit="1" customWidth="1"/>
    <col min="972" max="973" width="11.25" style="1" bestFit="1" customWidth="1"/>
    <col min="974" max="974" width="7.5" style="1" bestFit="1" customWidth="1"/>
    <col min="975" max="975" width="15.5" style="1" bestFit="1" customWidth="1"/>
    <col min="976" max="978" width="13.375" style="1" bestFit="1" customWidth="1"/>
    <col min="979" max="979" width="10.875" style="1" bestFit="1" customWidth="1"/>
    <col min="980" max="980" width="15.5" style="1" bestFit="1" customWidth="1"/>
    <col min="981" max="981" width="13.375" style="1" bestFit="1" customWidth="1"/>
    <col min="982" max="982" width="7.5" style="1" bestFit="1" customWidth="1"/>
    <col min="983" max="983" width="5.875" style="1" bestFit="1" customWidth="1"/>
    <col min="984" max="984" width="9.625" style="1" bestFit="1" customWidth="1"/>
    <col min="985" max="985" width="10.875" style="1" bestFit="1" customWidth="1"/>
    <col min="986" max="986" width="13.375" style="1" bestFit="1" customWidth="1"/>
    <col min="987" max="987" width="5.625" style="1" bestFit="1" customWidth="1"/>
    <col min="988" max="989" width="11.25" style="1" bestFit="1" customWidth="1"/>
    <col min="990" max="990" width="7.5" style="1" bestFit="1" customWidth="1"/>
    <col min="991" max="991" width="15.5" style="1" bestFit="1" customWidth="1"/>
    <col min="992" max="994" width="13.375" style="1" bestFit="1" customWidth="1"/>
    <col min="995" max="16384" width="9" style="1"/>
  </cols>
  <sheetData>
    <row r="1" spans="1:994">
      <c r="A1" s="158" t="s">
        <v>319</v>
      </c>
      <c r="F1" s="2"/>
      <c r="H1" s="1"/>
      <c r="I1" s="1"/>
      <c r="L1" s="1"/>
      <c r="M1" s="1"/>
      <c r="N1" s="1"/>
      <c r="O1" s="2"/>
      <c r="AB1" s="3" t="s">
        <v>272</v>
      </c>
      <c r="AC1" s="4">
        <v>0.03</v>
      </c>
      <c r="AD1" s="4">
        <v>9.5000000000000001E-2</v>
      </c>
      <c r="AE1" s="4">
        <v>0.13500000000000001</v>
      </c>
      <c r="AF1" s="5" t="s">
        <v>239</v>
      </c>
      <c r="AG1" s="6">
        <v>6</v>
      </c>
      <c r="AI1" s="1">
        <v>1</v>
      </c>
      <c r="AJ1" s="1">
        <v>2</v>
      </c>
      <c r="AK1" s="1">
        <v>3</v>
      </c>
      <c r="AL1" s="1">
        <v>4</v>
      </c>
      <c r="AM1" s="1">
        <v>5</v>
      </c>
      <c r="AN1" s="1">
        <v>6</v>
      </c>
      <c r="AO1" s="1">
        <v>7</v>
      </c>
      <c r="AP1" s="1">
        <v>8</v>
      </c>
      <c r="AQ1" s="1">
        <v>9</v>
      </c>
      <c r="AR1" s="1">
        <v>10</v>
      </c>
      <c r="AS1" s="1">
        <v>11</v>
      </c>
      <c r="AT1" s="1">
        <v>12</v>
      </c>
      <c r="AU1" s="1">
        <v>13</v>
      </c>
      <c r="AV1" s="1">
        <v>14</v>
      </c>
      <c r="AW1" s="1">
        <v>15</v>
      </c>
      <c r="AX1" s="1">
        <v>16</v>
      </c>
      <c r="AY1" s="1">
        <v>17</v>
      </c>
      <c r="AZ1" s="1">
        <v>18</v>
      </c>
      <c r="BA1" s="1">
        <v>19</v>
      </c>
      <c r="BB1" s="1">
        <v>20</v>
      </c>
      <c r="BC1" s="1">
        <v>21</v>
      </c>
      <c r="BD1" s="1">
        <v>22</v>
      </c>
      <c r="BE1" s="1">
        <v>23</v>
      </c>
      <c r="BF1" s="1">
        <v>24</v>
      </c>
      <c r="BG1" s="1">
        <v>25</v>
      </c>
      <c r="BH1" s="1">
        <v>26</v>
      </c>
      <c r="BI1" s="1">
        <v>27</v>
      </c>
      <c r="BJ1" s="1">
        <v>28</v>
      </c>
      <c r="BK1" s="1">
        <v>29</v>
      </c>
      <c r="BL1" s="1">
        <v>30</v>
      </c>
      <c r="BM1" s="1">
        <v>31</v>
      </c>
      <c r="BN1" s="1">
        <v>32</v>
      </c>
      <c r="BO1" s="1">
        <v>33</v>
      </c>
      <c r="BP1" s="1">
        <v>34</v>
      </c>
      <c r="BQ1" s="1">
        <v>35</v>
      </c>
      <c r="BR1" s="1">
        <v>36</v>
      </c>
      <c r="BS1" s="1">
        <v>37</v>
      </c>
      <c r="BT1" s="1">
        <v>38</v>
      </c>
      <c r="BU1" s="1">
        <v>39</v>
      </c>
      <c r="BV1" s="1">
        <v>40</v>
      </c>
      <c r="BW1" s="1">
        <v>41</v>
      </c>
      <c r="BX1" s="1">
        <v>42</v>
      </c>
      <c r="BY1" s="1">
        <v>43</v>
      </c>
      <c r="BZ1" s="1">
        <v>44</v>
      </c>
      <c r="CA1" s="1">
        <v>45</v>
      </c>
      <c r="CB1" s="1">
        <v>46</v>
      </c>
      <c r="CC1" s="1">
        <v>47</v>
      </c>
      <c r="CD1" s="1">
        <v>48</v>
      </c>
      <c r="CE1" s="1">
        <v>49</v>
      </c>
      <c r="CF1" s="1">
        <v>50</v>
      </c>
      <c r="CG1" s="1">
        <v>51</v>
      </c>
      <c r="CH1" s="1">
        <v>52</v>
      </c>
      <c r="CI1" s="1">
        <v>53</v>
      </c>
      <c r="CJ1" s="1">
        <v>54</v>
      </c>
      <c r="CK1" s="1">
        <v>55</v>
      </c>
      <c r="CL1" s="1">
        <v>56</v>
      </c>
      <c r="CM1" s="1">
        <v>57</v>
      </c>
      <c r="CN1" s="1">
        <v>58</v>
      </c>
      <c r="CO1" s="1">
        <v>59</v>
      </c>
      <c r="CP1" s="1">
        <v>60</v>
      </c>
      <c r="CQ1" s="1">
        <v>61</v>
      </c>
      <c r="CR1" s="1">
        <v>62</v>
      </c>
      <c r="CS1" s="1">
        <v>63</v>
      </c>
      <c r="CT1" s="1">
        <v>64</v>
      </c>
      <c r="CU1" s="1">
        <v>65</v>
      </c>
      <c r="CV1" s="1">
        <v>66</v>
      </c>
      <c r="CW1" s="1">
        <v>67</v>
      </c>
      <c r="CX1" s="1">
        <v>68</v>
      </c>
      <c r="CY1" s="1">
        <v>69</v>
      </c>
      <c r="CZ1" s="1">
        <v>70</v>
      </c>
      <c r="DA1" s="1">
        <v>71</v>
      </c>
      <c r="DB1" s="1">
        <v>72</v>
      </c>
      <c r="DC1" s="1">
        <v>73</v>
      </c>
      <c r="DD1" s="1">
        <v>74</v>
      </c>
      <c r="DE1" s="1">
        <v>75</v>
      </c>
      <c r="DF1" s="1">
        <v>76</v>
      </c>
      <c r="DG1" s="1">
        <v>77</v>
      </c>
      <c r="DH1" s="1">
        <v>78</v>
      </c>
      <c r="DI1" s="1">
        <v>79</v>
      </c>
      <c r="DJ1" s="1">
        <v>80</v>
      </c>
      <c r="DK1" s="1">
        <v>81</v>
      </c>
      <c r="DL1" s="1">
        <v>82</v>
      </c>
      <c r="DM1" s="1">
        <v>83</v>
      </c>
      <c r="DN1" s="1">
        <v>84</v>
      </c>
      <c r="DO1" s="1">
        <v>85</v>
      </c>
      <c r="DP1" s="1">
        <v>86</v>
      </c>
      <c r="DQ1" s="1">
        <v>87</v>
      </c>
      <c r="DR1" s="1">
        <v>88</v>
      </c>
      <c r="DS1" s="1">
        <v>89</v>
      </c>
      <c r="DT1" s="1">
        <v>90</v>
      </c>
      <c r="DU1" s="1">
        <v>91</v>
      </c>
      <c r="DV1" s="1">
        <v>92</v>
      </c>
      <c r="DW1" s="1">
        <v>93</v>
      </c>
      <c r="DX1" s="1">
        <v>94</v>
      </c>
      <c r="DY1" s="1">
        <v>95</v>
      </c>
      <c r="DZ1" s="1">
        <v>96</v>
      </c>
      <c r="EA1" s="1">
        <v>97</v>
      </c>
      <c r="EB1" s="1">
        <v>98</v>
      </c>
      <c r="EC1" s="1">
        <v>99</v>
      </c>
      <c r="ED1" s="1">
        <v>100</v>
      </c>
      <c r="EE1" s="1">
        <v>101</v>
      </c>
      <c r="EF1" s="1">
        <v>102</v>
      </c>
      <c r="EG1" s="1">
        <v>103</v>
      </c>
      <c r="EH1" s="1">
        <v>104</v>
      </c>
      <c r="EI1" s="1">
        <v>105</v>
      </c>
      <c r="EJ1" s="1">
        <v>106</v>
      </c>
      <c r="EK1" s="1">
        <v>107</v>
      </c>
      <c r="EL1" s="1">
        <v>108</v>
      </c>
      <c r="EM1" s="1">
        <v>109</v>
      </c>
      <c r="EN1" s="1">
        <v>110</v>
      </c>
      <c r="EO1" s="1">
        <v>111</v>
      </c>
      <c r="EP1" s="1">
        <v>112</v>
      </c>
      <c r="EQ1" s="1">
        <v>113</v>
      </c>
      <c r="ER1" s="1">
        <v>114</v>
      </c>
      <c r="ES1" s="1">
        <v>115</v>
      </c>
      <c r="ET1" s="1">
        <v>116</v>
      </c>
      <c r="EU1" s="1">
        <v>117</v>
      </c>
      <c r="EV1" s="1">
        <v>118</v>
      </c>
      <c r="EW1" s="1">
        <v>119</v>
      </c>
      <c r="EX1" s="1">
        <v>120</v>
      </c>
      <c r="EY1" s="1">
        <v>121</v>
      </c>
      <c r="EZ1" s="1">
        <v>122</v>
      </c>
      <c r="FA1" s="1">
        <v>123</v>
      </c>
      <c r="FB1" s="1">
        <v>124</v>
      </c>
      <c r="FC1" s="1">
        <v>125</v>
      </c>
      <c r="FD1" s="1">
        <v>126</v>
      </c>
      <c r="FE1" s="1">
        <v>127</v>
      </c>
      <c r="FF1" s="1">
        <v>128</v>
      </c>
      <c r="FG1" s="1">
        <v>129</v>
      </c>
      <c r="FH1" s="1">
        <v>130</v>
      </c>
      <c r="FI1" s="1">
        <v>131</v>
      </c>
      <c r="FJ1" s="1">
        <v>132</v>
      </c>
      <c r="FK1" s="1">
        <v>133</v>
      </c>
      <c r="FL1" s="1">
        <v>134</v>
      </c>
      <c r="FM1" s="1">
        <v>135</v>
      </c>
      <c r="FN1" s="1">
        <v>136</v>
      </c>
      <c r="FO1" s="1">
        <v>137</v>
      </c>
      <c r="FP1" s="1">
        <v>138</v>
      </c>
      <c r="FQ1" s="1">
        <v>139</v>
      </c>
      <c r="FR1" s="1">
        <v>140</v>
      </c>
      <c r="FS1" s="1">
        <v>141</v>
      </c>
      <c r="FT1" s="1">
        <v>142</v>
      </c>
      <c r="FU1" s="1">
        <v>143</v>
      </c>
      <c r="FV1" s="1">
        <v>144</v>
      </c>
      <c r="FW1" s="1">
        <v>145</v>
      </c>
      <c r="FX1" s="1">
        <v>146</v>
      </c>
      <c r="FY1" s="1">
        <v>147</v>
      </c>
      <c r="FZ1" s="1">
        <v>148</v>
      </c>
      <c r="GA1" s="1">
        <v>149</v>
      </c>
      <c r="GB1" s="1">
        <v>150</v>
      </c>
      <c r="GC1" s="1">
        <v>151</v>
      </c>
      <c r="GD1" s="1">
        <v>152</v>
      </c>
      <c r="GE1" s="1">
        <v>153</v>
      </c>
      <c r="GF1" s="1">
        <v>154</v>
      </c>
      <c r="GG1" s="1">
        <v>155</v>
      </c>
      <c r="GH1" s="1">
        <v>156</v>
      </c>
      <c r="GI1" s="1">
        <v>157</v>
      </c>
      <c r="GJ1" s="1">
        <v>158</v>
      </c>
      <c r="GK1" s="1">
        <v>159</v>
      </c>
      <c r="GL1" s="1">
        <v>160</v>
      </c>
      <c r="GM1" s="1">
        <v>161</v>
      </c>
      <c r="GN1" s="1">
        <v>162</v>
      </c>
      <c r="GO1" s="1">
        <v>163</v>
      </c>
      <c r="GP1" s="1">
        <v>164</v>
      </c>
      <c r="GQ1" s="1">
        <v>165</v>
      </c>
      <c r="GR1" s="1">
        <v>166</v>
      </c>
      <c r="GS1" s="1">
        <v>167</v>
      </c>
      <c r="GT1" s="1">
        <v>168</v>
      </c>
      <c r="GU1" s="1">
        <v>169</v>
      </c>
      <c r="GV1" s="1">
        <v>170</v>
      </c>
      <c r="GW1" s="1">
        <v>171</v>
      </c>
      <c r="GX1" s="1">
        <v>172</v>
      </c>
      <c r="GY1" s="1">
        <v>173</v>
      </c>
      <c r="GZ1" s="1">
        <v>174</v>
      </c>
      <c r="HA1" s="1">
        <v>175</v>
      </c>
      <c r="HB1" s="1">
        <v>176</v>
      </c>
      <c r="HC1" s="1">
        <v>177</v>
      </c>
      <c r="HD1" s="1">
        <v>178</v>
      </c>
      <c r="HE1" s="1">
        <v>179</v>
      </c>
      <c r="HF1" s="1">
        <v>180</v>
      </c>
      <c r="HG1" s="1">
        <v>181</v>
      </c>
      <c r="HH1" s="1">
        <v>182</v>
      </c>
      <c r="HI1" s="1">
        <v>183</v>
      </c>
      <c r="HJ1" s="1">
        <v>184</v>
      </c>
      <c r="HK1" s="1">
        <v>185</v>
      </c>
      <c r="HL1" s="1">
        <v>186</v>
      </c>
      <c r="HM1" s="1">
        <v>187</v>
      </c>
      <c r="HN1" s="1">
        <v>188</v>
      </c>
      <c r="HO1" s="1">
        <v>189</v>
      </c>
      <c r="HP1" s="1">
        <v>190</v>
      </c>
      <c r="HQ1" s="1">
        <v>191</v>
      </c>
      <c r="HR1" s="1">
        <v>192</v>
      </c>
      <c r="HS1" s="1">
        <v>193</v>
      </c>
      <c r="HT1" s="1">
        <v>194</v>
      </c>
      <c r="HU1" s="1">
        <v>195</v>
      </c>
      <c r="HV1" s="1">
        <v>196</v>
      </c>
      <c r="HW1" s="1">
        <v>197</v>
      </c>
      <c r="HX1" s="1">
        <v>198</v>
      </c>
      <c r="HY1" s="1">
        <v>199</v>
      </c>
      <c r="HZ1" s="1">
        <v>200</v>
      </c>
      <c r="IA1" s="1">
        <v>201</v>
      </c>
      <c r="IB1" s="1">
        <v>202</v>
      </c>
      <c r="IC1" s="1">
        <v>203</v>
      </c>
      <c r="ID1" s="1">
        <v>204</v>
      </c>
      <c r="IE1" s="1">
        <v>205</v>
      </c>
      <c r="IF1" s="1">
        <v>206</v>
      </c>
      <c r="IG1" s="1">
        <v>207</v>
      </c>
      <c r="IH1" s="1">
        <v>208</v>
      </c>
      <c r="II1" s="1">
        <v>209</v>
      </c>
      <c r="IJ1" s="1">
        <v>210</v>
      </c>
      <c r="IK1" s="1">
        <v>211</v>
      </c>
      <c r="IL1" s="1">
        <v>212</v>
      </c>
      <c r="IM1" s="1">
        <v>213</v>
      </c>
      <c r="IN1" s="1">
        <v>214</v>
      </c>
      <c r="IO1" s="1">
        <v>215</v>
      </c>
      <c r="IP1" s="1">
        <v>216</v>
      </c>
      <c r="IQ1" s="1">
        <v>217</v>
      </c>
      <c r="IR1" s="1">
        <v>218</v>
      </c>
      <c r="IS1" s="1">
        <v>219</v>
      </c>
      <c r="IT1" s="1">
        <v>220</v>
      </c>
      <c r="IU1" s="1">
        <v>221</v>
      </c>
      <c r="IV1" s="1">
        <v>222</v>
      </c>
      <c r="IW1" s="1">
        <v>223</v>
      </c>
      <c r="IX1" s="1">
        <v>224</v>
      </c>
      <c r="IY1" s="1">
        <v>225</v>
      </c>
      <c r="IZ1" s="1">
        <v>226</v>
      </c>
      <c r="JA1" s="1">
        <v>227</v>
      </c>
      <c r="JB1" s="1">
        <v>228</v>
      </c>
      <c r="JC1" s="1">
        <v>229</v>
      </c>
      <c r="JD1" s="1">
        <v>230</v>
      </c>
      <c r="JE1" s="1">
        <v>231</v>
      </c>
      <c r="JF1" s="1">
        <v>232</v>
      </c>
      <c r="JG1" s="1">
        <v>233</v>
      </c>
      <c r="JH1" s="1">
        <v>234</v>
      </c>
      <c r="JI1" s="1">
        <v>235</v>
      </c>
      <c r="JJ1" s="1">
        <v>236</v>
      </c>
      <c r="JK1" s="1">
        <v>237</v>
      </c>
      <c r="JL1" s="1">
        <v>238</v>
      </c>
      <c r="JM1" s="1">
        <v>239</v>
      </c>
      <c r="JN1" s="1">
        <v>240</v>
      </c>
      <c r="JO1" s="1">
        <v>241</v>
      </c>
      <c r="JP1" s="1">
        <v>242</v>
      </c>
      <c r="JQ1" s="1">
        <v>243</v>
      </c>
      <c r="JR1" s="1">
        <v>244</v>
      </c>
      <c r="JS1" s="1">
        <v>245</v>
      </c>
      <c r="JT1" s="1">
        <v>246</v>
      </c>
      <c r="JU1" s="1">
        <v>247</v>
      </c>
      <c r="JV1" s="1">
        <v>248</v>
      </c>
      <c r="JW1" s="1">
        <v>249</v>
      </c>
      <c r="JX1" s="1">
        <v>250</v>
      </c>
      <c r="JY1" s="1">
        <v>251</v>
      </c>
      <c r="JZ1" s="1">
        <v>252</v>
      </c>
      <c r="KA1" s="1">
        <v>253</v>
      </c>
      <c r="KB1" s="1">
        <v>254</v>
      </c>
      <c r="KC1" s="1">
        <v>255</v>
      </c>
      <c r="KD1" s="1">
        <v>256</v>
      </c>
      <c r="KE1" s="1">
        <v>257</v>
      </c>
      <c r="KF1" s="1">
        <v>258</v>
      </c>
      <c r="KG1" s="1">
        <v>259</v>
      </c>
      <c r="KH1" s="1">
        <v>260</v>
      </c>
      <c r="KI1" s="1">
        <v>261</v>
      </c>
      <c r="KJ1" s="1">
        <v>262</v>
      </c>
      <c r="KK1" s="1">
        <v>263</v>
      </c>
      <c r="KL1" s="1">
        <v>264</v>
      </c>
      <c r="KM1" s="1">
        <v>265</v>
      </c>
      <c r="KN1" s="1">
        <v>266</v>
      </c>
      <c r="KO1" s="1">
        <v>267</v>
      </c>
      <c r="KP1" s="1">
        <v>268</v>
      </c>
      <c r="KQ1" s="1">
        <v>269</v>
      </c>
      <c r="KR1" s="1">
        <v>270</v>
      </c>
      <c r="KS1" s="1">
        <v>271</v>
      </c>
      <c r="KT1" s="1">
        <v>272</v>
      </c>
      <c r="KU1" s="1">
        <v>273</v>
      </c>
      <c r="KV1" s="1">
        <v>274</v>
      </c>
      <c r="KW1" s="1">
        <v>275</v>
      </c>
      <c r="KX1" s="1">
        <v>276</v>
      </c>
      <c r="KY1" s="1">
        <v>277</v>
      </c>
      <c r="KZ1" s="1">
        <v>278</v>
      </c>
      <c r="LA1" s="1">
        <v>279</v>
      </c>
      <c r="LB1" s="1">
        <v>280</v>
      </c>
      <c r="LC1" s="1">
        <v>281</v>
      </c>
      <c r="LD1" s="1">
        <v>282</v>
      </c>
      <c r="LE1" s="1">
        <v>283</v>
      </c>
      <c r="LF1" s="1">
        <v>284</v>
      </c>
      <c r="LG1" s="1">
        <v>285</v>
      </c>
      <c r="LH1" s="1">
        <v>286</v>
      </c>
      <c r="LI1" s="1">
        <v>287</v>
      </c>
      <c r="LJ1" s="1">
        <v>288</v>
      </c>
      <c r="LK1" s="1">
        <v>289</v>
      </c>
      <c r="LL1" s="1">
        <v>290</v>
      </c>
      <c r="LM1" s="1">
        <v>291</v>
      </c>
      <c r="LN1" s="1">
        <v>292</v>
      </c>
      <c r="LO1" s="1">
        <v>293</v>
      </c>
      <c r="LP1" s="1">
        <v>294</v>
      </c>
      <c r="LQ1" s="1">
        <v>295</v>
      </c>
      <c r="LR1" s="1">
        <v>296</v>
      </c>
      <c r="LS1" s="1">
        <v>297</v>
      </c>
      <c r="LT1" s="1">
        <v>298</v>
      </c>
      <c r="LU1" s="1">
        <v>299</v>
      </c>
      <c r="LV1" s="1">
        <v>300</v>
      </c>
      <c r="LW1" s="1">
        <v>301</v>
      </c>
      <c r="LX1" s="1">
        <v>302</v>
      </c>
      <c r="LY1" s="1">
        <v>303</v>
      </c>
      <c r="LZ1" s="1">
        <v>304</v>
      </c>
      <c r="MA1" s="1">
        <v>305</v>
      </c>
      <c r="MB1" s="1">
        <v>306</v>
      </c>
      <c r="MC1" s="1">
        <v>307</v>
      </c>
      <c r="MD1" s="1">
        <v>308</v>
      </c>
      <c r="ME1" s="1">
        <v>309</v>
      </c>
      <c r="MF1" s="1">
        <v>310</v>
      </c>
      <c r="MG1" s="1">
        <v>311</v>
      </c>
      <c r="MH1" s="1">
        <v>312</v>
      </c>
      <c r="MI1" s="1">
        <v>313</v>
      </c>
      <c r="MJ1" s="1">
        <v>314</v>
      </c>
      <c r="MK1" s="1">
        <v>315</v>
      </c>
      <c r="ML1" s="1">
        <v>316</v>
      </c>
      <c r="MM1" s="1">
        <v>317</v>
      </c>
      <c r="MN1" s="1">
        <v>318</v>
      </c>
      <c r="MO1" s="1">
        <v>319</v>
      </c>
      <c r="MP1" s="1">
        <v>320</v>
      </c>
      <c r="MQ1" s="1">
        <v>321</v>
      </c>
      <c r="MR1" s="1">
        <v>322</v>
      </c>
      <c r="MS1" s="1">
        <v>323</v>
      </c>
      <c r="MT1" s="1">
        <v>324</v>
      </c>
      <c r="MU1" s="1">
        <v>325</v>
      </c>
      <c r="MV1" s="1">
        <v>326</v>
      </c>
      <c r="MW1" s="1">
        <v>327</v>
      </c>
      <c r="MX1" s="1">
        <v>328</v>
      </c>
      <c r="MY1" s="1">
        <v>329</v>
      </c>
      <c r="MZ1" s="1">
        <v>330</v>
      </c>
      <c r="NA1" s="1">
        <v>331</v>
      </c>
      <c r="NB1" s="1">
        <v>332</v>
      </c>
      <c r="NC1" s="1">
        <v>333</v>
      </c>
      <c r="ND1" s="1">
        <v>334</v>
      </c>
      <c r="NE1" s="1">
        <v>335</v>
      </c>
      <c r="NF1" s="1">
        <v>336</v>
      </c>
      <c r="NG1" s="1">
        <v>337</v>
      </c>
      <c r="NH1" s="1">
        <v>338</v>
      </c>
      <c r="NI1" s="1">
        <v>339</v>
      </c>
      <c r="NJ1" s="1">
        <v>340</v>
      </c>
      <c r="NK1" s="1">
        <v>341</v>
      </c>
      <c r="NL1" s="1">
        <v>342</v>
      </c>
      <c r="NM1" s="1">
        <v>343</v>
      </c>
      <c r="NN1" s="1">
        <v>344</v>
      </c>
      <c r="NO1" s="1">
        <v>345</v>
      </c>
      <c r="NP1" s="1">
        <v>346</v>
      </c>
      <c r="NQ1" s="1">
        <v>347</v>
      </c>
      <c r="NR1" s="1">
        <v>348</v>
      </c>
      <c r="NS1" s="1">
        <v>349</v>
      </c>
      <c r="NT1" s="1">
        <v>350</v>
      </c>
      <c r="NU1" s="1">
        <v>351</v>
      </c>
      <c r="NV1" s="1">
        <v>352</v>
      </c>
      <c r="NW1" s="1">
        <v>353</v>
      </c>
      <c r="NX1" s="1">
        <v>354</v>
      </c>
      <c r="NY1" s="1">
        <v>355</v>
      </c>
      <c r="NZ1" s="1">
        <v>356</v>
      </c>
      <c r="OA1" s="1">
        <v>357</v>
      </c>
      <c r="OB1" s="1">
        <v>358</v>
      </c>
      <c r="OC1" s="1">
        <v>359</v>
      </c>
      <c r="OD1" s="1">
        <v>360</v>
      </c>
      <c r="OE1" s="1">
        <v>361</v>
      </c>
      <c r="OF1" s="1">
        <v>362</v>
      </c>
      <c r="OG1" s="1">
        <v>363</v>
      </c>
      <c r="OH1" s="1">
        <v>364</v>
      </c>
      <c r="OI1" s="1">
        <v>365</v>
      </c>
      <c r="OJ1" s="1">
        <v>366</v>
      </c>
      <c r="OK1" s="1">
        <v>367</v>
      </c>
      <c r="OL1" s="1">
        <v>368</v>
      </c>
      <c r="OM1" s="1">
        <v>369</v>
      </c>
      <c r="ON1" s="1">
        <v>370</v>
      </c>
      <c r="OO1" s="1">
        <v>371</v>
      </c>
      <c r="OP1" s="1">
        <v>372</v>
      </c>
      <c r="OQ1" s="1">
        <v>373</v>
      </c>
      <c r="OR1" s="1">
        <v>374</v>
      </c>
      <c r="OS1" s="1">
        <v>375</v>
      </c>
      <c r="OT1" s="1">
        <v>376</v>
      </c>
      <c r="OU1" s="1">
        <v>377</v>
      </c>
      <c r="OV1" s="1">
        <v>378</v>
      </c>
      <c r="OW1" s="1">
        <v>379</v>
      </c>
      <c r="OX1" s="1">
        <v>380</v>
      </c>
      <c r="OY1" s="1">
        <v>381</v>
      </c>
      <c r="OZ1" s="1">
        <v>382</v>
      </c>
      <c r="PA1" s="1">
        <v>383</v>
      </c>
      <c r="PB1" s="1">
        <v>384</v>
      </c>
      <c r="PC1" s="1">
        <v>385</v>
      </c>
      <c r="PD1" s="1">
        <v>386</v>
      </c>
      <c r="PE1" s="1">
        <v>387</v>
      </c>
      <c r="PF1" s="1">
        <v>388</v>
      </c>
      <c r="PG1" s="1">
        <v>389</v>
      </c>
      <c r="PH1" s="1">
        <v>390</v>
      </c>
      <c r="PI1" s="1">
        <v>391</v>
      </c>
      <c r="PJ1" s="1">
        <v>392</v>
      </c>
      <c r="PK1" s="1">
        <v>393</v>
      </c>
      <c r="PL1" s="1">
        <v>394</v>
      </c>
      <c r="PM1" s="1">
        <v>395</v>
      </c>
      <c r="PN1" s="1">
        <v>396</v>
      </c>
      <c r="PO1" s="1">
        <v>397</v>
      </c>
      <c r="PP1" s="1">
        <v>398</v>
      </c>
      <c r="PQ1" s="1">
        <v>399</v>
      </c>
      <c r="PR1" s="1">
        <v>400</v>
      </c>
      <c r="PS1" s="1">
        <v>401</v>
      </c>
      <c r="PT1" s="1">
        <v>402</v>
      </c>
      <c r="PU1" s="1">
        <v>403</v>
      </c>
      <c r="PV1" s="1">
        <v>404</v>
      </c>
      <c r="PW1" s="1">
        <v>405</v>
      </c>
      <c r="PX1" s="1">
        <v>406</v>
      </c>
      <c r="PY1" s="1">
        <v>407</v>
      </c>
      <c r="PZ1" s="1">
        <v>408</v>
      </c>
      <c r="QA1" s="1">
        <v>409</v>
      </c>
      <c r="QB1" s="1">
        <v>410</v>
      </c>
      <c r="QC1" s="1">
        <v>411</v>
      </c>
      <c r="QD1" s="1">
        <v>412</v>
      </c>
      <c r="QE1" s="1">
        <v>413</v>
      </c>
      <c r="QF1" s="1">
        <v>414</v>
      </c>
      <c r="QG1" s="1">
        <v>415</v>
      </c>
      <c r="QH1" s="1">
        <v>416</v>
      </c>
      <c r="QI1" s="1">
        <v>417</v>
      </c>
      <c r="QJ1" s="1">
        <v>418</v>
      </c>
      <c r="QK1" s="1">
        <v>419</v>
      </c>
      <c r="QL1" s="1">
        <v>420</v>
      </c>
      <c r="QM1" s="1">
        <v>421</v>
      </c>
      <c r="QN1" s="1">
        <v>422</v>
      </c>
      <c r="QO1" s="1">
        <v>423</v>
      </c>
      <c r="QP1" s="1">
        <v>424</v>
      </c>
      <c r="QQ1" s="1">
        <v>425</v>
      </c>
      <c r="QR1" s="1">
        <v>426</v>
      </c>
      <c r="QS1" s="1">
        <v>427</v>
      </c>
      <c r="QT1" s="1">
        <v>428</v>
      </c>
      <c r="QU1" s="1">
        <v>429</v>
      </c>
      <c r="QV1" s="1">
        <v>430</v>
      </c>
      <c r="QW1" s="1">
        <v>431</v>
      </c>
      <c r="QX1" s="1">
        <v>432</v>
      </c>
      <c r="QY1" s="1">
        <v>433</v>
      </c>
      <c r="QZ1" s="1">
        <v>434</v>
      </c>
      <c r="RA1" s="1">
        <v>435</v>
      </c>
      <c r="RB1" s="1">
        <v>436</v>
      </c>
      <c r="RC1" s="1">
        <v>437</v>
      </c>
      <c r="RD1" s="1">
        <v>438</v>
      </c>
      <c r="RE1" s="1">
        <v>439</v>
      </c>
      <c r="RF1" s="1">
        <v>440</v>
      </c>
      <c r="RG1" s="1">
        <v>441</v>
      </c>
      <c r="RH1" s="1">
        <v>442</v>
      </c>
      <c r="RI1" s="1">
        <v>443</v>
      </c>
      <c r="RJ1" s="1">
        <v>444</v>
      </c>
      <c r="RK1" s="1">
        <v>445</v>
      </c>
      <c r="RL1" s="1">
        <v>446</v>
      </c>
      <c r="RM1" s="1">
        <v>447</v>
      </c>
      <c r="RN1" s="1">
        <v>448</v>
      </c>
      <c r="RO1" s="1">
        <v>449</v>
      </c>
      <c r="RP1" s="1">
        <v>450</v>
      </c>
      <c r="RQ1" s="1">
        <v>451</v>
      </c>
      <c r="RR1" s="1">
        <v>452</v>
      </c>
      <c r="RS1" s="1">
        <v>453</v>
      </c>
      <c r="RT1" s="1">
        <v>454</v>
      </c>
      <c r="RU1" s="1">
        <v>455</v>
      </c>
      <c r="RV1" s="1">
        <v>456</v>
      </c>
      <c r="RW1" s="1">
        <v>457</v>
      </c>
      <c r="RX1" s="1">
        <v>458</v>
      </c>
      <c r="RY1" s="1">
        <v>459</v>
      </c>
      <c r="RZ1" s="1">
        <v>460</v>
      </c>
      <c r="SA1" s="1">
        <v>461</v>
      </c>
      <c r="SB1" s="1">
        <v>462</v>
      </c>
      <c r="SC1" s="1">
        <v>463</v>
      </c>
      <c r="SD1" s="1">
        <v>464</v>
      </c>
      <c r="SE1" s="1">
        <v>465</v>
      </c>
      <c r="SF1" s="1">
        <v>466</v>
      </c>
      <c r="SG1" s="1">
        <v>467</v>
      </c>
      <c r="SH1" s="1">
        <v>468</v>
      </c>
      <c r="SI1" s="1">
        <v>469</v>
      </c>
      <c r="SJ1" s="1">
        <v>470</v>
      </c>
      <c r="SK1" s="1">
        <v>471</v>
      </c>
      <c r="SL1" s="1">
        <v>472</v>
      </c>
      <c r="SM1" s="1">
        <v>473</v>
      </c>
      <c r="SN1" s="1">
        <v>474</v>
      </c>
      <c r="SO1" s="1">
        <v>475</v>
      </c>
      <c r="SP1" s="1">
        <v>476</v>
      </c>
      <c r="SQ1" s="1">
        <v>477</v>
      </c>
      <c r="SR1" s="1">
        <v>478</v>
      </c>
      <c r="SS1" s="1">
        <v>479</v>
      </c>
      <c r="ST1" s="1">
        <v>480</v>
      </c>
      <c r="SU1" s="1">
        <v>481</v>
      </c>
      <c r="SV1" s="1">
        <v>482</v>
      </c>
      <c r="SW1" s="1">
        <v>483</v>
      </c>
      <c r="SX1" s="1">
        <v>484</v>
      </c>
      <c r="SY1" s="1">
        <v>485</v>
      </c>
      <c r="SZ1" s="1">
        <v>486</v>
      </c>
      <c r="TA1" s="1">
        <v>487</v>
      </c>
      <c r="TB1" s="1">
        <v>488</v>
      </c>
      <c r="TC1" s="1">
        <v>489</v>
      </c>
      <c r="TD1" s="1">
        <v>490</v>
      </c>
      <c r="TE1" s="1">
        <v>491</v>
      </c>
      <c r="TF1" s="1">
        <v>492</v>
      </c>
      <c r="TG1" s="1">
        <v>493</v>
      </c>
      <c r="TH1" s="1">
        <v>494</v>
      </c>
      <c r="TI1" s="1">
        <v>495</v>
      </c>
      <c r="TJ1" s="1">
        <v>496</v>
      </c>
      <c r="TK1" s="1">
        <v>497</v>
      </c>
      <c r="TL1" s="1">
        <v>498</v>
      </c>
      <c r="TM1" s="1">
        <v>499</v>
      </c>
      <c r="TN1" s="1">
        <v>500</v>
      </c>
      <c r="TO1" s="1">
        <v>501</v>
      </c>
      <c r="TP1" s="1">
        <v>502</v>
      </c>
      <c r="TQ1" s="1">
        <v>503</v>
      </c>
      <c r="TR1" s="1">
        <v>504</v>
      </c>
      <c r="TS1" s="1">
        <v>505</v>
      </c>
      <c r="TT1" s="1">
        <v>506</v>
      </c>
      <c r="TU1" s="1">
        <v>507</v>
      </c>
      <c r="TV1" s="1">
        <v>508</v>
      </c>
      <c r="TW1" s="1">
        <v>509</v>
      </c>
      <c r="TX1" s="1">
        <v>510</v>
      </c>
      <c r="TY1" s="1">
        <v>511</v>
      </c>
      <c r="TZ1" s="1">
        <v>512</v>
      </c>
      <c r="UA1" s="1">
        <v>513</v>
      </c>
      <c r="UB1" s="1">
        <v>514</v>
      </c>
      <c r="UC1" s="1">
        <v>515</v>
      </c>
      <c r="UD1" s="1">
        <v>516</v>
      </c>
      <c r="UE1" s="1">
        <v>517</v>
      </c>
      <c r="UF1" s="1">
        <v>518</v>
      </c>
      <c r="UG1" s="1">
        <v>519</v>
      </c>
      <c r="UH1" s="1">
        <v>520</v>
      </c>
      <c r="UI1" s="1">
        <v>521</v>
      </c>
      <c r="UJ1" s="1">
        <v>522</v>
      </c>
      <c r="UK1" s="1">
        <v>523</v>
      </c>
      <c r="UL1" s="1">
        <v>524</v>
      </c>
      <c r="UM1" s="1">
        <v>525</v>
      </c>
      <c r="UN1" s="1">
        <v>526</v>
      </c>
      <c r="UO1" s="1">
        <v>527</v>
      </c>
      <c r="UP1" s="1">
        <v>528</v>
      </c>
      <c r="UQ1" s="1">
        <v>529</v>
      </c>
      <c r="UR1" s="1">
        <v>530</v>
      </c>
      <c r="US1" s="1">
        <v>531</v>
      </c>
      <c r="UT1" s="1">
        <v>532</v>
      </c>
      <c r="UU1" s="1">
        <v>533</v>
      </c>
      <c r="UV1" s="1">
        <v>534</v>
      </c>
      <c r="UW1" s="1">
        <v>535</v>
      </c>
      <c r="UX1" s="1">
        <v>536</v>
      </c>
      <c r="UY1" s="1">
        <v>537</v>
      </c>
      <c r="UZ1" s="1">
        <v>538</v>
      </c>
      <c r="VA1" s="1">
        <v>539</v>
      </c>
      <c r="VB1" s="1">
        <v>540</v>
      </c>
      <c r="VC1" s="1">
        <v>541</v>
      </c>
      <c r="VD1" s="1">
        <v>542</v>
      </c>
      <c r="VE1" s="1">
        <v>543</v>
      </c>
      <c r="VF1" s="1">
        <v>544</v>
      </c>
      <c r="VG1" s="1">
        <v>545</v>
      </c>
      <c r="VH1" s="1">
        <v>546</v>
      </c>
      <c r="VI1" s="1">
        <v>547</v>
      </c>
      <c r="VJ1" s="1">
        <v>548</v>
      </c>
      <c r="VK1" s="1">
        <v>549</v>
      </c>
      <c r="VL1" s="1">
        <v>550</v>
      </c>
      <c r="VM1" s="1">
        <v>551</v>
      </c>
      <c r="VN1" s="1">
        <v>552</v>
      </c>
      <c r="VO1" s="1">
        <v>553</v>
      </c>
      <c r="VP1" s="1">
        <v>554</v>
      </c>
      <c r="VQ1" s="1">
        <v>555</v>
      </c>
      <c r="VR1" s="1">
        <v>556</v>
      </c>
      <c r="VS1" s="1">
        <v>557</v>
      </c>
      <c r="VT1" s="1">
        <v>558</v>
      </c>
      <c r="VU1" s="1">
        <v>559</v>
      </c>
      <c r="VV1" s="1">
        <v>560</v>
      </c>
      <c r="VW1" s="1">
        <v>561</v>
      </c>
      <c r="VX1" s="1">
        <v>562</v>
      </c>
      <c r="VY1" s="1">
        <v>563</v>
      </c>
      <c r="VZ1" s="1">
        <v>564</v>
      </c>
      <c r="WA1" s="1">
        <v>565</v>
      </c>
      <c r="WB1" s="1">
        <v>566</v>
      </c>
      <c r="WC1" s="1">
        <v>567</v>
      </c>
      <c r="WD1" s="1">
        <v>568</v>
      </c>
      <c r="WE1" s="1">
        <v>569</v>
      </c>
      <c r="WF1" s="1">
        <v>570</v>
      </c>
      <c r="WG1" s="1">
        <v>571</v>
      </c>
      <c r="WH1" s="1">
        <v>572</v>
      </c>
      <c r="WI1" s="1">
        <v>573</v>
      </c>
      <c r="WJ1" s="1">
        <v>574</v>
      </c>
      <c r="WK1" s="1">
        <v>575</v>
      </c>
      <c r="WL1" s="1">
        <v>576</v>
      </c>
      <c r="WM1" s="1">
        <v>577</v>
      </c>
      <c r="WN1" s="1">
        <v>578</v>
      </c>
      <c r="WO1" s="1">
        <v>579</v>
      </c>
      <c r="WP1" s="1">
        <v>580</v>
      </c>
      <c r="WQ1" s="1">
        <v>581</v>
      </c>
      <c r="WR1" s="1">
        <v>582</v>
      </c>
      <c r="WS1" s="1">
        <v>583</v>
      </c>
      <c r="WT1" s="1">
        <v>584</v>
      </c>
      <c r="WU1" s="1">
        <v>585</v>
      </c>
      <c r="WV1" s="1">
        <v>586</v>
      </c>
      <c r="WW1" s="1">
        <v>587</v>
      </c>
      <c r="WX1" s="1">
        <v>588</v>
      </c>
      <c r="WY1" s="1">
        <v>589</v>
      </c>
      <c r="WZ1" s="1">
        <v>590</v>
      </c>
      <c r="XA1" s="1">
        <v>591</v>
      </c>
      <c r="XB1" s="1">
        <v>592</v>
      </c>
      <c r="XC1" s="1">
        <v>593</v>
      </c>
      <c r="XD1" s="1">
        <v>594</v>
      </c>
      <c r="XE1" s="1">
        <v>595</v>
      </c>
      <c r="XF1" s="1">
        <v>596</v>
      </c>
      <c r="XG1" s="1">
        <v>597</v>
      </c>
      <c r="XH1" s="1">
        <v>598</v>
      </c>
      <c r="XI1" s="1">
        <v>599</v>
      </c>
      <c r="XJ1" s="1">
        <v>600</v>
      </c>
      <c r="XK1" s="1">
        <v>601</v>
      </c>
      <c r="XL1" s="1">
        <v>602</v>
      </c>
      <c r="XM1" s="1">
        <v>603</v>
      </c>
      <c r="XN1" s="1">
        <v>604</v>
      </c>
      <c r="XO1" s="1">
        <v>605</v>
      </c>
      <c r="XP1" s="1">
        <v>606</v>
      </c>
      <c r="XQ1" s="1">
        <v>607</v>
      </c>
      <c r="XR1" s="1">
        <v>608</v>
      </c>
      <c r="XS1" s="1">
        <v>609</v>
      </c>
      <c r="XT1" s="1">
        <v>610</v>
      </c>
      <c r="XU1" s="1">
        <v>611</v>
      </c>
      <c r="XV1" s="1">
        <v>612</v>
      </c>
      <c r="XW1" s="1">
        <v>613</v>
      </c>
      <c r="XX1" s="1">
        <v>614</v>
      </c>
      <c r="XY1" s="1">
        <v>615</v>
      </c>
      <c r="XZ1" s="1">
        <v>616</v>
      </c>
      <c r="YA1" s="1">
        <v>617</v>
      </c>
      <c r="YB1" s="1">
        <v>618</v>
      </c>
      <c r="YC1" s="1">
        <v>619</v>
      </c>
      <c r="YD1" s="1">
        <v>620</v>
      </c>
      <c r="YE1" s="1">
        <v>621</v>
      </c>
      <c r="YF1" s="1">
        <v>622</v>
      </c>
      <c r="YG1" s="1">
        <v>623</v>
      </c>
      <c r="YH1" s="1">
        <v>624</v>
      </c>
      <c r="YI1" s="1">
        <v>625</v>
      </c>
      <c r="YJ1" s="1">
        <v>626</v>
      </c>
      <c r="YK1" s="1">
        <v>627</v>
      </c>
      <c r="YL1" s="1">
        <v>628</v>
      </c>
      <c r="YM1" s="1">
        <v>629</v>
      </c>
      <c r="YN1" s="1">
        <v>630</v>
      </c>
      <c r="YO1" s="1">
        <v>631</v>
      </c>
      <c r="YP1" s="1">
        <v>632</v>
      </c>
      <c r="YQ1" s="1">
        <v>633</v>
      </c>
      <c r="YR1" s="1">
        <v>634</v>
      </c>
      <c r="YS1" s="1">
        <v>635</v>
      </c>
      <c r="YT1" s="1">
        <v>636</v>
      </c>
      <c r="YU1" s="1">
        <v>637</v>
      </c>
      <c r="YV1" s="1">
        <v>638</v>
      </c>
      <c r="YW1" s="1">
        <v>639</v>
      </c>
      <c r="YX1" s="1">
        <v>640</v>
      </c>
      <c r="YY1" s="1">
        <v>641</v>
      </c>
      <c r="YZ1" s="1">
        <v>642</v>
      </c>
      <c r="ZA1" s="1">
        <v>643</v>
      </c>
      <c r="ZB1" s="1">
        <v>644</v>
      </c>
      <c r="ZC1" s="1">
        <v>645</v>
      </c>
      <c r="ZD1" s="1">
        <v>646</v>
      </c>
      <c r="ZE1" s="1">
        <v>647</v>
      </c>
      <c r="ZF1" s="1">
        <v>648</v>
      </c>
      <c r="ZG1" s="1">
        <v>649</v>
      </c>
      <c r="ZH1" s="1">
        <v>650</v>
      </c>
      <c r="ZI1" s="1">
        <v>651</v>
      </c>
      <c r="ZJ1" s="1">
        <v>652</v>
      </c>
      <c r="ZK1" s="1">
        <v>653</v>
      </c>
      <c r="ZL1" s="1">
        <v>654</v>
      </c>
      <c r="ZM1" s="1">
        <v>655</v>
      </c>
      <c r="ZN1" s="1">
        <v>656</v>
      </c>
      <c r="ZO1" s="1">
        <v>657</v>
      </c>
      <c r="ZP1" s="1">
        <v>658</v>
      </c>
      <c r="ZQ1" s="1">
        <v>659</v>
      </c>
      <c r="ZR1" s="1">
        <v>660</v>
      </c>
      <c r="ZS1" s="1">
        <v>661</v>
      </c>
      <c r="ZT1" s="1">
        <v>662</v>
      </c>
      <c r="ZU1" s="1">
        <v>663</v>
      </c>
      <c r="ZV1" s="1">
        <v>664</v>
      </c>
      <c r="ZW1" s="1">
        <v>665</v>
      </c>
      <c r="ZX1" s="1">
        <v>666</v>
      </c>
      <c r="ZY1" s="1">
        <v>667</v>
      </c>
      <c r="ZZ1" s="1">
        <v>668</v>
      </c>
      <c r="AAA1" s="1">
        <v>669</v>
      </c>
      <c r="AAB1" s="1">
        <v>670</v>
      </c>
      <c r="AAC1" s="1">
        <v>671</v>
      </c>
      <c r="AAD1" s="1">
        <v>672</v>
      </c>
      <c r="AAE1" s="1">
        <v>673</v>
      </c>
      <c r="AAF1" s="1">
        <v>674</v>
      </c>
      <c r="AAG1" s="1">
        <v>675</v>
      </c>
      <c r="AAH1" s="1">
        <v>676</v>
      </c>
      <c r="AAI1" s="1">
        <v>677</v>
      </c>
      <c r="AAJ1" s="1">
        <v>678</v>
      </c>
      <c r="AAK1" s="1">
        <v>679</v>
      </c>
      <c r="AAL1" s="1">
        <v>680</v>
      </c>
      <c r="AAM1" s="1">
        <v>681</v>
      </c>
      <c r="AAN1" s="1">
        <v>682</v>
      </c>
      <c r="AAO1" s="1">
        <v>683</v>
      </c>
      <c r="AAP1" s="1">
        <v>684</v>
      </c>
      <c r="AAQ1" s="1">
        <v>685</v>
      </c>
      <c r="AAR1" s="1">
        <v>686</v>
      </c>
      <c r="AAS1" s="1">
        <v>687</v>
      </c>
      <c r="AAT1" s="1">
        <v>688</v>
      </c>
      <c r="AAU1" s="1">
        <v>689</v>
      </c>
      <c r="AAV1" s="1">
        <v>690</v>
      </c>
      <c r="AAW1" s="1">
        <v>691</v>
      </c>
      <c r="AAX1" s="1">
        <v>692</v>
      </c>
      <c r="AAY1" s="1">
        <v>693</v>
      </c>
      <c r="AAZ1" s="1">
        <v>694</v>
      </c>
      <c r="ABA1" s="1">
        <v>695</v>
      </c>
      <c r="ABB1" s="1">
        <v>696</v>
      </c>
      <c r="ABC1" s="1">
        <v>697</v>
      </c>
      <c r="ABD1" s="1">
        <v>698</v>
      </c>
      <c r="ABE1" s="1">
        <v>699</v>
      </c>
      <c r="ABF1" s="1">
        <v>700</v>
      </c>
      <c r="ABG1" s="1">
        <v>701</v>
      </c>
      <c r="ABH1" s="1">
        <v>702</v>
      </c>
      <c r="ABI1" s="1">
        <v>703</v>
      </c>
      <c r="ABJ1" s="1">
        <v>704</v>
      </c>
      <c r="ABK1" s="1">
        <v>705</v>
      </c>
      <c r="ABL1" s="1">
        <v>706</v>
      </c>
      <c r="ABM1" s="1">
        <v>707</v>
      </c>
      <c r="ABN1" s="1">
        <v>708</v>
      </c>
      <c r="ABO1" s="1">
        <v>709</v>
      </c>
      <c r="ABP1" s="1">
        <v>710</v>
      </c>
      <c r="ABQ1" s="1">
        <v>711</v>
      </c>
      <c r="ABR1" s="1">
        <v>712</v>
      </c>
      <c r="ABS1" s="1">
        <v>713</v>
      </c>
      <c r="ABT1" s="1">
        <v>714</v>
      </c>
      <c r="ABU1" s="1">
        <v>715</v>
      </c>
      <c r="ABV1" s="1">
        <v>716</v>
      </c>
      <c r="ABW1" s="1">
        <v>717</v>
      </c>
      <c r="ABX1" s="1">
        <v>718</v>
      </c>
      <c r="ABY1" s="1">
        <v>719</v>
      </c>
      <c r="ABZ1" s="1">
        <v>720</v>
      </c>
      <c r="ACA1" s="1">
        <v>721</v>
      </c>
      <c r="ACB1" s="1">
        <v>722</v>
      </c>
      <c r="ACC1" s="1">
        <v>723</v>
      </c>
      <c r="ACD1" s="1">
        <v>724</v>
      </c>
      <c r="ACE1" s="1">
        <v>725</v>
      </c>
      <c r="ACF1" s="1">
        <v>726</v>
      </c>
      <c r="ACG1" s="1">
        <v>727</v>
      </c>
      <c r="ACH1" s="1">
        <v>728</v>
      </c>
      <c r="ACI1" s="1">
        <v>729</v>
      </c>
      <c r="ACJ1" s="1">
        <v>730</v>
      </c>
      <c r="ACK1" s="1">
        <v>731</v>
      </c>
      <c r="ACL1" s="1">
        <v>732</v>
      </c>
      <c r="ACM1" s="1">
        <v>733</v>
      </c>
      <c r="ACN1" s="1">
        <v>734</v>
      </c>
      <c r="ACO1" s="1">
        <v>735</v>
      </c>
      <c r="ACP1" s="1">
        <v>736</v>
      </c>
      <c r="ACQ1" s="1">
        <v>737</v>
      </c>
      <c r="ACR1" s="1">
        <v>738</v>
      </c>
      <c r="ACS1" s="1">
        <v>739</v>
      </c>
      <c r="ACT1" s="1">
        <v>740</v>
      </c>
      <c r="ACU1" s="1">
        <v>741</v>
      </c>
      <c r="ACV1" s="1">
        <v>742</v>
      </c>
      <c r="ACW1" s="1">
        <v>743</v>
      </c>
      <c r="ACX1" s="1">
        <v>744</v>
      </c>
      <c r="ACY1" s="1">
        <v>745</v>
      </c>
      <c r="ACZ1" s="1">
        <v>746</v>
      </c>
      <c r="ADA1" s="1">
        <v>747</v>
      </c>
      <c r="ADB1" s="1">
        <v>748</v>
      </c>
      <c r="ADC1" s="1">
        <v>749</v>
      </c>
      <c r="ADD1" s="1">
        <v>750</v>
      </c>
      <c r="ADE1" s="1">
        <v>751</v>
      </c>
      <c r="ADF1" s="1">
        <v>752</v>
      </c>
      <c r="ADG1" s="1">
        <v>753</v>
      </c>
      <c r="ADH1" s="1">
        <v>754</v>
      </c>
      <c r="ADI1" s="1">
        <v>755</v>
      </c>
      <c r="ADJ1" s="1">
        <v>756</v>
      </c>
      <c r="ADK1" s="1">
        <v>757</v>
      </c>
      <c r="ADL1" s="1">
        <v>758</v>
      </c>
      <c r="ADM1" s="1">
        <v>759</v>
      </c>
      <c r="ADN1" s="1">
        <v>760</v>
      </c>
      <c r="ADO1" s="1">
        <v>761</v>
      </c>
      <c r="ADP1" s="1">
        <v>762</v>
      </c>
      <c r="ADQ1" s="1">
        <v>763</v>
      </c>
      <c r="ADR1" s="1">
        <v>764</v>
      </c>
      <c r="ADS1" s="1">
        <v>765</v>
      </c>
      <c r="ADT1" s="1">
        <v>766</v>
      </c>
      <c r="ADU1" s="1">
        <v>767</v>
      </c>
      <c r="ADV1" s="1">
        <v>768</v>
      </c>
      <c r="ADW1" s="1">
        <v>769</v>
      </c>
      <c r="ADX1" s="1">
        <v>770</v>
      </c>
      <c r="ADY1" s="1">
        <v>771</v>
      </c>
      <c r="ADZ1" s="1">
        <v>772</v>
      </c>
      <c r="AEA1" s="1">
        <v>773</v>
      </c>
      <c r="AEB1" s="1">
        <v>774</v>
      </c>
      <c r="AEC1" s="1">
        <v>775</v>
      </c>
      <c r="AED1" s="1">
        <v>776</v>
      </c>
      <c r="AEE1" s="1">
        <v>777</v>
      </c>
      <c r="AEF1" s="1">
        <v>778</v>
      </c>
      <c r="AEG1" s="1">
        <v>779</v>
      </c>
      <c r="AEH1" s="1">
        <v>780</v>
      </c>
      <c r="AEI1" s="1">
        <v>781</v>
      </c>
      <c r="AEJ1" s="1">
        <v>782</v>
      </c>
      <c r="AEK1" s="1">
        <v>783</v>
      </c>
      <c r="AEL1" s="1">
        <v>784</v>
      </c>
      <c r="AEM1" s="1">
        <v>785</v>
      </c>
      <c r="AEN1" s="1">
        <v>786</v>
      </c>
      <c r="AEO1" s="1">
        <v>787</v>
      </c>
      <c r="AEP1" s="1">
        <v>788</v>
      </c>
      <c r="AEQ1" s="1">
        <v>789</v>
      </c>
      <c r="AER1" s="1">
        <v>790</v>
      </c>
      <c r="AES1" s="1">
        <v>791</v>
      </c>
      <c r="AET1" s="1">
        <v>792</v>
      </c>
      <c r="AEU1" s="1">
        <v>793</v>
      </c>
      <c r="AEV1" s="1">
        <v>794</v>
      </c>
      <c r="AEW1" s="1">
        <v>795</v>
      </c>
      <c r="AEX1" s="1">
        <v>796</v>
      </c>
      <c r="AEY1" s="1">
        <v>797</v>
      </c>
      <c r="AEZ1" s="1">
        <v>798</v>
      </c>
      <c r="AFA1" s="1">
        <v>799</v>
      </c>
      <c r="AFB1" s="1">
        <v>800</v>
      </c>
      <c r="AFC1" s="1">
        <v>801</v>
      </c>
      <c r="AFD1" s="1">
        <v>802</v>
      </c>
      <c r="AFE1" s="1">
        <v>803</v>
      </c>
      <c r="AFF1" s="1">
        <v>804</v>
      </c>
      <c r="AFG1" s="1">
        <v>805</v>
      </c>
      <c r="AFH1" s="1">
        <v>806</v>
      </c>
      <c r="AFI1" s="1">
        <v>807</v>
      </c>
      <c r="AFJ1" s="1">
        <v>808</v>
      </c>
      <c r="AFK1" s="1">
        <v>809</v>
      </c>
      <c r="AFL1" s="1">
        <v>810</v>
      </c>
      <c r="AFM1" s="1">
        <v>811</v>
      </c>
      <c r="AFN1" s="1">
        <v>812</v>
      </c>
      <c r="AFO1" s="1">
        <v>813</v>
      </c>
      <c r="AFP1" s="1">
        <v>814</v>
      </c>
      <c r="AFQ1" s="1">
        <v>815</v>
      </c>
      <c r="AFR1" s="1">
        <v>816</v>
      </c>
      <c r="AFS1" s="1">
        <v>817</v>
      </c>
      <c r="AFT1" s="1">
        <v>818</v>
      </c>
      <c r="AFU1" s="1">
        <v>819</v>
      </c>
      <c r="AFV1" s="1">
        <v>820</v>
      </c>
      <c r="AFW1" s="1">
        <v>821</v>
      </c>
      <c r="AFX1" s="1">
        <v>822</v>
      </c>
      <c r="AFY1" s="1">
        <v>823</v>
      </c>
      <c r="AFZ1" s="1">
        <v>824</v>
      </c>
      <c r="AGA1" s="1">
        <v>825</v>
      </c>
      <c r="AGB1" s="1">
        <v>826</v>
      </c>
      <c r="AGC1" s="1">
        <v>827</v>
      </c>
      <c r="AGD1" s="1">
        <v>828</v>
      </c>
      <c r="AGE1" s="1">
        <v>829</v>
      </c>
      <c r="AGF1" s="1">
        <v>830</v>
      </c>
      <c r="AGG1" s="1">
        <v>831</v>
      </c>
      <c r="AGH1" s="1">
        <v>832</v>
      </c>
      <c r="AGI1" s="1">
        <v>833</v>
      </c>
      <c r="AGJ1" s="1">
        <v>834</v>
      </c>
      <c r="AGK1" s="1">
        <v>835</v>
      </c>
      <c r="AGL1" s="1">
        <v>836</v>
      </c>
      <c r="AGM1" s="1">
        <v>837</v>
      </c>
      <c r="AGN1" s="1">
        <v>838</v>
      </c>
      <c r="AGO1" s="1">
        <v>839</v>
      </c>
      <c r="AGP1" s="1">
        <v>840</v>
      </c>
      <c r="AGQ1" s="1">
        <v>841</v>
      </c>
      <c r="AGR1" s="1">
        <v>842</v>
      </c>
      <c r="AGS1" s="1">
        <v>843</v>
      </c>
      <c r="AGT1" s="1">
        <v>844</v>
      </c>
      <c r="AGU1" s="1">
        <v>845</v>
      </c>
      <c r="AGV1" s="1">
        <v>846</v>
      </c>
      <c r="AGW1" s="1">
        <v>847</v>
      </c>
      <c r="AGX1" s="1">
        <v>848</v>
      </c>
      <c r="AGY1" s="1">
        <v>849</v>
      </c>
      <c r="AGZ1" s="1">
        <v>850</v>
      </c>
      <c r="AHA1" s="1">
        <v>851</v>
      </c>
      <c r="AHB1" s="1">
        <v>852</v>
      </c>
      <c r="AHC1" s="1">
        <v>853</v>
      </c>
      <c r="AHD1" s="1">
        <v>854</v>
      </c>
      <c r="AHE1" s="1">
        <v>855</v>
      </c>
      <c r="AHF1" s="1">
        <v>856</v>
      </c>
      <c r="AHG1" s="1">
        <v>857</v>
      </c>
      <c r="AHH1" s="1">
        <v>858</v>
      </c>
      <c r="AHI1" s="1">
        <v>859</v>
      </c>
      <c r="AHJ1" s="1">
        <v>860</v>
      </c>
      <c r="AHK1" s="1">
        <v>861</v>
      </c>
      <c r="AHL1" s="1">
        <v>862</v>
      </c>
      <c r="AHM1" s="1">
        <v>863</v>
      </c>
      <c r="AHN1" s="1">
        <v>864</v>
      </c>
      <c r="AHO1" s="1">
        <v>865</v>
      </c>
      <c r="AHP1" s="1">
        <v>866</v>
      </c>
      <c r="AHQ1" s="1">
        <v>867</v>
      </c>
      <c r="AHR1" s="1">
        <v>868</v>
      </c>
      <c r="AHS1" s="1">
        <v>869</v>
      </c>
      <c r="AHT1" s="1">
        <v>870</v>
      </c>
      <c r="AHU1" s="1">
        <v>871</v>
      </c>
      <c r="AHV1" s="1">
        <v>872</v>
      </c>
      <c r="AHW1" s="1">
        <v>873</v>
      </c>
      <c r="AHX1" s="1">
        <v>874</v>
      </c>
      <c r="AHY1" s="1">
        <v>875</v>
      </c>
      <c r="AHZ1" s="1">
        <v>876</v>
      </c>
      <c r="AIA1" s="1">
        <v>877</v>
      </c>
      <c r="AIB1" s="1">
        <v>878</v>
      </c>
      <c r="AIC1" s="1">
        <v>879</v>
      </c>
      <c r="AID1" s="1">
        <v>880</v>
      </c>
      <c r="AIE1" s="1">
        <v>881</v>
      </c>
      <c r="AIF1" s="1">
        <v>882</v>
      </c>
      <c r="AIG1" s="1">
        <v>883</v>
      </c>
      <c r="AIH1" s="1">
        <v>884</v>
      </c>
      <c r="AII1" s="1">
        <v>885</v>
      </c>
      <c r="AIJ1" s="1">
        <v>886</v>
      </c>
      <c r="AIK1" s="1">
        <v>887</v>
      </c>
      <c r="AIL1" s="1">
        <v>888</v>
      </c>
      <c r="AIM1" s="1">
        <v>889</v>
      </c>
      <c r="AIN1" s="1">
        <v>890</v>
      </c>
      <c r="AIO1" s="1">
        <v>891</v>
      </c>
      <c r="AIP1" s="1">
        <v>892</v>
      </c>
      <c r="AIQ1" s="1">
        <v>893</v>
      </c>
      <c r="AIR1" s="1">
        <v>894</v>
      </c>
      <c r="AIS1" s="1">
        <v>895</v>
      </c>
      <c r="AIT1" s="1">
        <v>896</v>
      </c>
      <c r="AIU1" s="1">
        <v>897</v>
      </c>
      <c r="AIV1" s="1">
        <v>898</v>
      </c>
      <c r="AIW1" s="1">
        <v>899</v>
      </c>
      <c r="AIX1" s="1">
        <v>900</v>
      </c>
      <c r="AIY1" s="1">
        <v>901</v>
      </c>
      <c r="AIZ1" s="1">
        <v>902</v>
      </c>
      <c r="AJA1" s="1">
        <v>903</v>
      </c>
      <c r="AJB1" s="1">
        <v>904</v>
      </c>
      <c r="AJC1" s="1">
        <v>905</v>
      </c>
      <c r="AJD1" s="1">
        <v>906</v>
      </c>
      <c r="AJE1" s="1">
        <v>907</v>
      </c>
      <c r="AJF1" s="1">
        <v>908</v>
      </c>
      <c r="AJG1" s="1">
        <v>909</v>
      </c>
      <c r="AJH1" s="1">
        <v>910</v>
      </c>
      <c r="AJI1" s="1">
        <v>911</v>
      </c>
      <c r="AJJ1" s="1">
        <v>912</v>
      </c>
      <c r="AJK1" s="1">
        <v>913</v>
      </c>
      <c r="AJL1" s="1">
        <v>914</v>
      </c>
      <c r="AJM1" s="1">
        <v>915</v>
      </c>
      <c r="AJN1" s="1">
        <v>916</v>
      </c>
      <c r="AJO1" s="1">
        <v>917</v>
      </c>
      <c r="AJP1" s="1">
        <v>918</v>
      </c>
      <c r="AJQ1" s="1">
        <v>919</v>
      </c>
      <c r="AJR1" s="1">
        <v>920</v>
      </c>
      <c r="AJS1" s="1">
        <v>921</v>
      </c>
      <c r="AJT1" s="1">
        <v>922</v>
      </c>
      <c r="AJU1" s="1">
        <v>923</v>
      </c>
      <c r="AJV1" s="1">
        <v>924</v>
      </c>
      <c r="AJW1" s="1">
        <v>925</v>
      </c>
      <c r="AJX1" s="1">
        <v>926</v>
      </c>
      <c r="AJY1" s="1">
        <v>927</v>
      </c>
      <c r="AJZ1" s="1">
        <v>928</v>
      </c>
      <c r="AKA1" s="1">
        <v>929</v>
      </c>
      <c r="AKB1" s="1">
        <v>930</v>
      </c>
      <c r="AKC1" s="1">
        <v>931</v>
      </c>
      <c r="AKD1" s="1">
        <v>932</v>
      </c>
      <c r="AKE1" s="1">
        <v>933</v>
      </c>
      <c r="AKF1" s="1">
        <v>934</v>
      </c>
      <c r="AKG1" s="1">
        <v>935</v>
      </c>
      <c r="AKH1" s="1">
        <v>936</v>
      </c>
      <c r="AKI1" s="1">
        <v>937</v>
      </c>
      <c r="AKJ1" s="1">
        <v>938</v>
      </c>
      <c r="AKK1" s="1">
        <v>939</v>
      </c>
      <c r="AKL1" s="1">
        <v>940</v>
      </c>
      <c r="AKM1" s="1">
        <v>941</v>
      </c>
      <c r="AKN1" s="1">
        <v>942</v>
      </c>
      <c r="AKO1" s="1">
        <v>943</v>
      </c>
      <c r="AKP1" s="1">
        <v>944</v>
      </c>
      <c r="AKQ1" s="1">
        <v>945</v>
      </c>
      <c r="AKR1" s="1">
        <v>946</v>
      </c>
      <c r="AKS1" s="1">
        <v>947</v>
      </c>
      <c r="AKT1" s="1">
        <v>948</v>
      </c>
      <c r="AKU1" s="1">
        <v>949</v>
      </c>
      <c r="AKV1" s="1">
        <v>950</v>
      </c>
      <c r="AKW1" s="1">
        <v>951</v>
      </c>
      <c r="AKX1" s="1">
        <v>952</v>
      </c>
      <c r="AKY1" s="1">
        <v>953</v>
      </c>
      <c r="AKZ1" s="1">
        <v>954</v>
      </c>
      <c r="ALA1" s="1">
        <v>955</v>
      </c>
      <c r="ALB1" s="1">
        <v>956</v>
      </c>
      <c r="ALC1" s="1">
        <v>957</v>
      </c>
      <c r="ALD1" s="1">
        <v>958</v>
      </c>
      <c r="ALE1" s="1">
        <v>959</v>
      </c>
      <c r="ALF1" s="1">
        <v>960</v>
      </c>
    </row>
    <row r="2" spans="1:994">
      <c r="A2" s="158"/>
      <c r="F2" s="2"/>
      <c r="H2" s="1"/>
      <c r="I2" s="1"/>
      <c r="L2" s="1"/>
      <c r="M2" s="1"/>
      <c r="N2" s="1"/>
      <c r="O2" s="2"/>
      <c r="AB2" s="3"/>
      <c r="AC2" s="170"/>
      <c r="AD2" s="170"/>
      <c r="AE2" s="170"/>
      <c r="AF2" s="5"/>
      <c r="AG2" s="171"/>
    </row>
    <row r="3" spans="1:994" ht="33" customHeight="1">
      <c r="C3" s="59"/>
      <c r="D3" s="60" t="s">
        <v>314</v>
      </c>
      <c r="H3" s="1"/>
      <c r="I3" s="1"/>
      <c r="J3" s="7"/>
      <c r="K3" s="34"/>
      <c r="L3" s="1"/>
      <c r="M3" s="1"/>
      <c r="N3" s="1"/>
      <c r="V3" s="7"/>
      <c r="Y3" s="8"/>
      <c r="AB3" s="9" t="s">
        <v>233</v>
      </c>
      <c r="AC3" s="10"/>
      <c r="AD3" s="10"/>
      <c r="AE3" s="10"/>
      <c r="AF3" s="10"/>
      <c r="AG3" s="10"/>
      <c r="AH3" s="11"/>
      <c r="AI3" s="222" t="s">
        <v>240</v>
      </c>
      <c r="AJ3" s="223"/>
      <c r="AK3" s="223"/>
      <c r="AL3" s="223"/>
      <c r="AM3" s="224"/>
      <c r="AN3" s="225">
        <v>1</v>
      </c>
      <c r="AO3" s="226"/>
      <c r="AP3" s="226"/>
      <c r="AQ3" s="226"/>
      <c r="AR3" s="226"/>
      <c r="AS3" s="226"/>
      <c r="AT3" s="226"/>
      <c r="AU3" s="226"/>
      <c r="AV3" s="226"/>
      <c r="AW3" s="226"/>
      <c r="AX3" s="227"/>
      <c r="AY3" s="228" t="s">
        <v>243</v>
      </c>
      <c r="AZ3" s="229"/>
      <c r="BA3" s="229"/>
      <c r="BB3" s="229"/>
      <c r="BC3" s="230"/>
      <c r="BD3" s="219">
        <v>2</v>
      </c>
      <c r="BE3" s="220"/>
      <c r="BF3" s="220"/>
      <c r="BG3" s="220"/>
      <c r="BH3" s="220"/>
      <c r="BI3" s="220"/>
      <c r="BJ3" s="220"/>
      <c r="BK3" s="220"/>
      <c r="BL3" s="220"/>
      <c r="BM3" s="220"/>
      <c r="BN3" s="221"/>
      <c r="BO3" s="222" t="s">
        <v>244</v>
      </c>
      <c r="BP3" s="223"/>
      <c r="BQ3" s="223"/>
      <c r="BR3" s="223"/>
      <c r="BS3" s="224"/>
      <c r="BT3" s="225">
        <v>3</v>
      </c>
      <c r="BU3" s="226"/>
      <c r="BV3" s="226"/>
      <c r="BW3" s="226"/>
      <c r="BX3" s="226"/>
      <c r="BY3" s="226"/>
      <c r="BZ3" s="226"/>
      <c r="CA3" s="226"/>
      <c r="CB3" s="226"/>
      <c r="CC3" s="226"/>
      <c r="CD3" s="227"/>
      <c r="CE3" s="228" t="s">
        <v>273</v>
      </c>
      <c r="CF3" s="229"/>
      <c r="CG3" s="229"/>
      <c r="CH3" s="229"/>
      <c r="CI3" s="230"/>
      <c r="CJ3" s="219">
        <v>4</v>
      </c>
      <c r="CK3" s="220"/>
      <c r="CL3" s="220"/>
      <c r="CM3" s="220"/>
      <c r="CN3" s="220"/>
      <c r="CO3" s="220"/>
      <c r="CP3" s="220"/>
      <c r="CQ3" s="220"/>
      <c r="CR3" s="220"/>
      <c r="CS3" s="220"/>
      <c r="CT3" s="221"/>
      <c r="CU3" s="222" t="s">
        <v>264</v>
      </c>
      <c r="CV3" s="223"/>
      <c r="CW3" s="223"/>
      <c r="CX3" s="223"/>
      <c r="CY3" s="224"/>
      <c r="CZ3" s="225">
        <v>5</v>
      </c>
      <c r="DA3" s="226"/>
      <c r="DB3" s="226"/>
      <c r="DC3" s="226"/>
      <c r="DD3" s="226"/>
      <c r="DE3" s="226"/>
      <c r="DF3" s="226"/>
      <c r="DG3" s="226"/>
      <c r="DH3" s="226"/>
      <c r="DI3" s="226"/>
      <c r="DJ3" s="227"/>
      <c r="DK3" s="228" t="s">
        <v>265</v>
      </c>
      <c r="DL3" s="229"/>
      <c r="DM3" s="229"/>
      <c r="DN3" s="229"/>
      <c r="DO3" s="230"/>
      <c r="DP3" s="219">
        <v>6</v>
      </c>
      <c r="DQ3" s="220"/>
      <c r="DR3" s="220"/>
      <c r="DS3" s="220"/>
      <c r="DT3" s="220"/>
      <c r="DU3" s="220"/>
      <c r="DV3" s="220"/>
      <c r="DW3" s="220"/>
      <c r="DX3" s="220"/>
      <c r="DY3" s="220"/>
      <c r="DZ3" s="221"/>
      <c r="EA3" s="222" t="s">
        <v>266</v>
      </c>
      <c r="EB3" s="223"/>
      <c r="EC3" s="223"/>
      <c r="ED3" s="223"/>
      <c r="EE3" s="224"/>
      <c r="EF3" s="225">
        <v>7</v>
      </c>
      <c r="EG3" s="226"/>
      <c r="EH3" s="226"/>
      <c r="EI3" s="226"/>
      <c r="EJ3" s="226"/>
      <c r="EK3" s="226"/>
      <c r="EL3" s="226"/>
      <c r="EM3" s="226"/>
      <c r="EN3" s="226"/>
      <c r="EO3" s="226"/>
      <c r="EP3" s="227"/>
      <c r="EQ3" s="228" t="s">
        <v>267</v>
      </c>
      <c r="ER3" s="229"/>
      <c r="ES3" s="229"/>
      <c r="ET3" s="229"/>
      <c r="EU3" s="230"/>
      <c r="EV3" s="219">
        <v>8</v>
      </c>
      <c r="EW3" s="220"/>
      <c r="EX3" s="220"/>
      <c r="EY3" s="220"/>
      <c r="EZ3" s="220"/>
      <c r="FA3" s="220"/>
      <c r="FB3" s="220"/>
      <c r="FC3" s="220"/>
      <c r="FD3" s="220"/>
      <c r="FE3" s="220"/>
      <c r="FF3" s="221"/>
      <c r="FG3" s="222" t="s">
        <v>268</v>
      </c>
      <c r="FH3" s="223"/>
      <c r="FI3" s="223"/>
      <c r="FJ3" s="223"/>
      <c r="FK3" s="224"/>
      <c r="FL3" s="225">
        <v>9</v>
      </c>
      <c r="FM3" s="226"/>
      <c r="FN3" s="226"/>
      <c r="FO3" s="226"/>
      <c r="FP3" s="226"/>
      <c r="FQ3" s="226"/>
      <c r="FR3" s="226"/>
      <c r="FS3" s="226"/>
      <c r="FT3" s="226"/>
      <c r="FU3" s="226"/>
      <c r="FV3" s="227"/>
      <c r="FW3" s="228" t="s">
        <v>269</v>
      </c>
      <c r="FX3" s="229"/>
      <c r="FY3" s="229"/>
      <c r="FZ3" s="229"/>
      <c r="GA3" s="230"/>
      <c r="GB3" s="219">
        <v>10</v>
      </c>
      <c r="GC3" s="220"/>
      <c r="GD3" s="220"/>
      <c r="GE3" s="220"/>
      <c r="GF3" s="220"/>
      <c r="GG3" s="220"/>
      <c r="GH3" s="220"/>
      <c r="GI3" s="220"/>
      <c r="GJ3" s="220"/>
      <c r="GK3" s="220"/>
      <c r="GL3" s="221"/>
      <c r="GM3" s="222" t="s">
        <v>270</v>
      </c>
      <c r="GN3" s="223"/>
      <c r="GO3" s="223"/>
      <c r="GP3" s="223"/>
      <c r="GQ3" s="224"/>
      <c r="GR3" s="225">
        <v>11</v>
      </c>
      <c r="GS3" s="226"/>
      <c r="GT3" s="226"/>
      <c r="GU3" s="226"/>
      <c r="GV3" s="226"/>
      <c r="GW3" s="226"/>
      <c r="GX3" s="226"/>
      <c r="GY3" s="226"/>
      <c r="GZ3" s="226"/>
      <c r="HA3" s="226"/>
      <c r="HB3" s="227"/>
      <c r="HC3" s="228" t="s">
        <v>274</v>
      </c>
      <c r="HD3" s="229"/>
      <c r="HE3" s="229"/>
      <c r="HF3" s="229"/>
      <c r="HG3" s="230"/>
      <c r="HH3" s="219">
        <v>12</v>
      </c>
      <c r="HI3" s="220"/>
      <c r="HJ3" s="220"/>
      <c r="HK3" s="220"/>
      <c r="HL3" s="220"/>
      <c r="HM3" s="220"/>
      <c r="HN3" s="220"/>
      <c r="HO3" s="220"/>
      <c r="HP3" s="220"/>
      <c r="HQ3" s="220"/>
      <c r="HR3" s="221"/>
      <c r="HS3" s="222" t="s">
        <v>271</v>
      </c>
      <c r="HT3" s="223"/>
      <c r="HU3" s="223"/>
      <c r="HV3" s="223"/>
      <c r="HW3" s="224"/>
      <c r="HX3" s="225">
        <v>13</v>
      </c>
      <c r="HY3" s="226"/>
      <c r="HZ3" s="226"/>
      <c r="IA3" s="226"/>
      <c r="IB3" s="226"/>
      <c r="IC3" s="226"/>
      <c r="ID3" s="226"/>
      <c r="IE3" s="226"/>
      <c r="IF3" s="226"/>
      <c r="IG3" s="226"/>
      <c r="IH3" s="227"/>
      <c r="II3" s="228" t="s">
        <v>275</v>
      </c>
      <c r="IJ3" s="229"/>
      <c r="IK3" s="229"/>
      <c r="IL3" s="229"/>
      <c r="IM3" s="230"/>
      <c r="IN3" s="219">
        <v>14</v>
      </c>
      <c r="IO3" s="220"/>
      <c r="IP3" s="220"/>
      <c r="IQ3" s="220"/>
      <c r="IR3" s="220"/>
      <c r="IS3" s="220"/>
      <c r="IT3" s="220"/>
      <c r="IU3" s="220"/>
      <c r="IV3" s="220"/>
      <c r="IW3" s="220"/>
      <c r="IX3" s="221"/>
      <c r="IY3" s="222" t="s">
        <v>276</v>
      </c>
      <c r="IZ3" s="223"/>
      <c r="JA3" s="223"/>
      <c r="JB3" s="223"/>
      <c r="JC3" s="224"/>
      <c r="JD3" s="225">
        <v>15</v>
      </c>
      <c r="JE3" s="226"/>
      <c r="JF3" s="226"/>
      <c r="JG3" s="226"/>
      <c r="JH3" s="226"/>
      <c r="JI3" s="226"/>
      <c r="JJ3" s="226"/>
      <c r="JK3" s="226"/>
      <c r="JL3" s="226"/>
      <c r="JM3" s="226"/>
      <c r="JN3" s="227"/>
      <c r="JO3" s="228" t="s">
        <v>250</v>
      </c>
      <c r="JP3" s="229"/>
      <c r="JQ3" s="229"/>
      <c r="JR3" s="229"/>
      <c r="JS3" s="230"/>
      <c r="JT3" s="219">
        <v>16</v>
      </c>
      <c r="JU3" s="220"/>
      <c r="JV3" s="220"/>
      <c r="JW3" s="220"/>
      <c r="JX3" s="220"/>
      <c r="JY3" s="220"/>
      <c r="JZ3" s="220"/>
      <c r="KA3" s="220"/>
      <c r="KB3" s="220"/>
      <c r="KC3" s="220"/>
      <c r="KD3" s="221"/>
      <c r="KE3" s="222" t="s">
        <v>251</v>
      </c>
      <c r="KF3" s="223"/>
      <c r="KG3" s="223"/>
      <c r="KH3" s="223"/>
      <c r="KI3" s="224"/>
      <c r="KJ3" s="225">
        <v>17</v>
      </c>
      <c r="KK3" s="226"/>
      <c r="KL3" s="226"/>
      <c r="KM3" s="226"/>
      <c r="KN3" s="226"/>
      <c r="KO3" s="226"/>
      <c r="KP3" s="226"/>
      <c r="KQ3" s="226"/>
      <c r="KR3" s="226"/>
      <c r="KS3" s="226"/>
      <c r="KT3" s="227"/>
      <c r="KU3" s="228" t="s">
        <v>277</v>
      </c>
      <c r="KV3" s="229"/>
      <c r="KW3" s="229"/>
      <c r="KX3" s="229"/>
      <c r="KY3" s="230"/>
      <c r="KZ3" s="219">
        <v>18</v>
      </c>
      <c r="LA3" s="220"/>
      <c r="LB3" s="220"/>
      <c r="LC3" s="220"/>
      <c r="LD3" s="220"/>
      <c r="LE3" s="220"/>
      <c r="LF3" s="220"/>
      <c r="LG3" s="220"/>
      <c r="LH3" s="220"/>
      <c r="LI3" s="220"/>
      <c r="LJ3" s="221"/>
      <c r="LK3" s="222" t="s">
        <v>252</v>
      </c>
      <c r="LL3" s="223"/>
      <c r="LM3" s="223"/>
      <c r="LN3" s="223"/>
      <c r="LO3" s="224"/>
      <c r="LP3" s="225">
        <v>19</v>
      </c>
      <c r="LQ3" s="226"/>
      <c r="LR3" s="226"/>
      <c r="LS3" s="226"/>
      <c r="LT3" s="226"/>
      <c r="LU3" s="226"/>
      <c r="LV3" s="226"/>
      <c r="LW3" s="226"/>
      <c r="LX3" s="226"/>
      <c r="LY3" s="226"/>
      <c r="LZ3" s="227"/>
      <c r="MA3" s="228" t="s">
        <v>253</v>
      </c>
      <c r="MB3" s="229"/>
      <c r="MC3" s="229"/>
      <c r="MD3" s="229"/>
      <c r="ME3" s="230"/>
      <c r="MF3" s="219">
        <v>20</v>
      </c>
      <c r="MG3" s="220"/>
      <c r="MH3" s="220"/>
      <c r="MI3" s="220"/>
      <c r="MJ3" s="220"/>
      <c r="MK3" s="220"/>
      <c r="ML3" s="220"/>
      <c r="MM3" s="220"/>
      <c r="MN3" s="220"/>
      <c r="MO3" s="220"/>
      <c r="MP3" s="221"/>
      <c r="MQ3" s="222" t="s">
        <v>278</v>
      </c>
      <c r="MR3" s="223"/>
      <c r="MS3" s="223"/>
      <c r="MT3" s="223"/>
      <c r="MU3" s="224"/>
      <c r="MV3" s="225">
        <v>21</v>
      </c>
      <c r="MW3" s="226"/>
      <c r="MX3" s="226"/>
      <c r="MY3" s="226"/>
      <c r="MZ3" s="226"/>
      <c r="NA3" s="226"/>
      <c r="NB3" s="226"/>
      <c r="NC3" s="226"/>
      <c r="ND3" s="226"/>
      <c r="NE3" s="226"/>
      <c r="NF3" s="227"/>
      <c r="NG3" s="228" t="s">
        <v>254</v>
      </c>
      <c r="NH3" s="229"/>
      <c r="NI3" s="229"/>
      <c r="NJ3" s="229"/>
      <c r="NK3" s="230"/>
      <c r="NL3" s="219">
        <v>22</v>
      </c>
      <c r="NM3" s="220"/>
      <c r="NN3" s="220"/>
      <c r="NO3" s="220"/>
      <c r="NP3" s="220"/>
      <c r="NQ3" s="220"/>
      <c r="NR3" s="220"/>
      <c r="NS3" s="220"/>
      <c r="NT3" s="220"/>
      <c r="NU3" s="220"/>
      <c r="NV3" s="221"/>
      <c r="NW3" s="222" t="s">
        <v>279</v>
      </c>
      <c r="NX3" s="223"/>
      <c r="NY3" s="223"/>
      <c r="NZ3" s="223"/>
      <c r="OA3" s="224"/>
      <c r="OB3" s="225">
        <v>23</v>
      </c>
      <c r="OC3" s="226"/>
      <c r="OD3" s="226"/>
      <c r="OE3" s="226"/>
      <c r="OF3" s="226"/>
      <c r="OG3" s="226"/>
      <c r="OH3" s="226"/>
      <c r="OI3" s="226"/>
      <c r="OJ3" s="226"/>
      <c r="OK3" s="226"/>
      <c r="OL3" s="227"/>
      <c r="OM3" s="228" t="s">
        <v>280</v>
      </c>
      <c r="ON3" s="229"/>
      <c r="OO3" s="229"/>
      <c r="OP3" s="229"/>
      <c r="OQ3" s="230"/>
      <c r="OR3" s="219">
        <v>24</v>
      </c>
      <c r="OS3" s="220"/>
      <c r="OT3" s="220"/>
      <c r="OU3" s="220"/>
      <c r="OV3" s="220"/>
      <c r="OW3" s="220"/>
      <c r="OX3" s="220"/>
      <c r="OY3" s="220"/>
      <c r="OZ3" s="220"/>
      <c r="PA3" s="220"/>
      <c r="PB3" s="221"/>
      <c r="PC3" s="222" t="s">
        <v>255</v>
      </c>
      <c r="PD3" s="223"/>
      <c r="PE3" s="223"/>
      <c r="PF3" s="223"/>
      <c r="PG3" s="224"/>
      <c r="PH3" s="225">
        <v>25</v>
      </c>
      <c r="PI3" s="226"/>
      <c r="PJ3" s="226"/>
      <c r="PK3" s="226"/>
      <c r="PL3" s="226"/>
      <c r="PM3" s="226"/>
      <c r="PN3" s="226"/>
      <c r="PO3" s="226"/>
      <c r="PP3" s="226"/>
      <c r="PQ3" s="226"/>
      <c r="PR3" s="227"/>
      <c r="PS3" s="228" t="s">
        <v>281</v>
      </c>
      <c r="PT3" s="229"/>
      <c r="PU3" s="229"/>
      <c r="PV3" s="229"/>
      <c r="PW3" s="230"/>
      <c r="PX3" s="219">
        <v>26</v>
      </c>
      <c r="PY3" s="220"/>
      <c r="PZ3" s="220"/>
      <c r="QA3" s="220"/>
      <c r="QB3" s="220"/>
      <c r="QC3" s="220"/>
      <c r="QD3" s="220"/>
      <c r="QE3" s="220"/>
      <c r="QF3" s="220"/>
      <c r="QG3" s="220"/>
      <c r="QH3" s="221"/>
      <c r="QI3" s="222" t="s">
        <v>282</v>
      </c>
      <c r="QJ3" s="223"/>
      <c r="QK3" s="223"/>
      <c r="QL3" s="223"/>
      <c r="QM3" s="224"/>
      <c r="QN3" s="225">
        <v>27</v>
      </c>
      <c r="QO3" s="226"/>
      <c r="QP3" s="226"/>
      <c r="QQ3" s="226"/>
      <c r="QR3" s="226"/>
      <c r="QS3" s="226"/>
      <c r="QT3" s="226"/>
      <c r="QU3" s="226"/>
      <c r="QV3" s="226"/>
      <c r="QW3" s="226"/>
      <c r="QX3" s="227"/>
      <c r="QY3" s="228" t="s">
        <v>256</v>
      </c>
      <c r="QZ3" s="229"/>
      <c r="RA3" s="229"/>
      <c r="RB3" s="229"/>
      <c r="RC3" s="230"/>
      <c r="RD3" s="219">
        <v>28</v>
      </c>
      <c r="RE3" s="220"/>
      <c r="RF3" s="220"/>
      <c r="RG3" s="220"/>
      <c r="RH3" s="220"/>
      <c r="RI3" s="220"/>
      <c r="RJ3" s="220"/>
      <c r="RK3" s="220"/>
      <c r="RL3" s="220"/>
      <c r="RM3" s="220"/>
      <c r="RN3" s="221"/>
      <c r="RO3" s="222" t="s">
        <v>283</v>
      </c>
      <c r="RP3" s="223"/>
      <c r="RQ3" s="223"/>
      <c r="RR3" s="223"/>
      <c r="RS3" s="224"/>
      <c r="RT3" s="225">
        <v>29</v>
      </c>
      <c r="RU3" s="226"/>
      <c r="RV3" s="226"/>
      <c r="RW3" s="226"/>
      <c r="RX3" s="226"/>
      <c r="RY3" s="226"/>
      <c r="RZ3" s="226"/>
      <c r="SA3" s="226"/>
      <c r="SB3" s="226"/>
      <c r="SC3" s="226"/>
      <c r="SD3" s="227"/>
      <c r="SE3" s="228" t="s">
        <v>284</v>
      </c>
      <c r="SF3" s="229"/>
      <c r="SG3" s="229"/>
      <c r="SH3" s="229"/>
      <c r="SI3" s="230"/>
      <c r="SJ3" s="219">
        <v>30</v>
      </c>
      <c r="SK3" s="220"/>
      <c r="SL3" s="220"/>
      <c r="SM3" s="220"/>
      <c r="SN3" s="220"/>
      <c r="SO3" s="220"/>
      <c r="SP3" s="220"/>
      <c r="SQ3" s="220"/>
      <c r="SR3" s="220"/>
      <c r="SS3" s="220"/>
      <c r="ST3" s="221"/>
      <c r="SU3" s="222" t="s">
        <v>257</v>
      </c>
      <c r="SV3" s="223"/>
      <c r="SW3" s="223"/>
      <c r="SX3" s="223"/>
      <c r="SY3" s="224"/>
      <c r="SZ3" s="225">
        <v>31</v>
      </c>
      <c r="TA3" s="226"/>
      <c r="TB3" s="226"/>
      <c r="TC3" s="226"/>
      <c r="TD3" s="226"/>
      <c r="TE3" s="226"/>
      <c r="TF3" s="226"/>
      <c r="TG3" s="226"/>
      <c r="TH3" s="226"/>
      <c r="TI3" s="226"/>
      <c r="TJ3" s="227"/>
      <c r="TK3" s="228" t="s">
        <v>285</v>
      </c>
      <c r="TL3" s="229"/>
      <c r="TM3" s="229"/>
      <c r="TN3" s="229"/>
      <c r="TO3" s="230"/>
      <c r="TP3" s="219">
        <v>32</v>
      </c>
      <c r="TQ3" s="220"/>
      <c r="TR3" s="220"/>
      <c r="TS3" s="220"/>
      <c r="TT3" s="220"/>
      <c r="TU3" s="220"/>
      <c r="TV3" s="220"/>
      <c r="TW3" s="220"/>
      <c r="TX3" s="220"/>
      <c r="TY3" s="220"/>
      <c r="TZ3" s="221"/>
      <c r="UA3" s="222" t="s">
        <v>286</v>
      </c>
      <c r="UB3" s="223"/>
      <c r="UC3" s="223"/>
      <c r="UD3" s="223"/>
      <c r="UE3" s="224"/>
      <c r="UF3" s="225">
        <v>33</v>
      </c>
      <c r="UG3" s="226"/>
      <c r="UH3" s="226"/>
      <c r="UI3" s="226"/>
      <c r="UJ3" s="226"/>
      <c r="UK3" s="226"/>
      <c r="UL3" s="226"/>
      <c r="UM3" s="226"/>
      <c r="UN3" s="226"/>
      <c r="UO3" s="226"/>
      <c r="UP3" s="227"/>
      <c r="UQ3" s="228" t="s">
        <v>258</v>
      </c>
      <c r="UR3" s="229"/>
      <c r="US3" s="229"/>
      <c r="UT3" s="229"/>
      <c r="UU3" s="230"/>
      <c r="UV3" s="219">
        <v>34</v>
      </c>
      <c r="UW3" s="220"/>
      <c r="UX3" s="220"/>
      <c r="UY3" s="220"/>
      <c r="UZ3" s="220"/>
      <c r="VA3" s="220"/>
      <c r="VB3" s="220"/>
      <c r="VC3" s="220"/>
      <c r="VD3" s="220"/>
      <c r="VE3" s="220"/>
      <c r="VF3" s="221"/>
      <c r="VG3" s="222" t="s">
        <v>287</v>
      </c>
      <c r="VH3" s="223"/>
      <c r="VI3" s="223"/>
      <c r="VJ3" s="223"/>
      <c r="VK3" s="224"/>
      <c r="VL3" s="225">
        <v>35</v>
      </c>
      <c r="VM3" s="226"/>
      <c r="VN3" s="226"/>
      <c r="VO3" s="226"/>
      <c r="VP3" s="226"/>
      <c r="VQ3" s="226"/>
      <c r="VR3" s="226"/>
      <c r="VS3" s="226"/>
      <c r="VT3" s="226"/>
      <c r="VU3" s="226"/>
      <c r="VV3" s="227"/>
      <c r="VW3" s="228" t="s">
        <v>259</v>
      </c>
      <c r="VX3" s="229"/>
      <c r="VY3" s="229"/>
      <c r="VZ3" s="229"/>
      <c r="WA3" s="230"/>
      <c r="WB3" s="219">
        <v>36</v>
      </c>
      <c r="WC3" s="220"/>
      <c r="WD3" s="220"/>
      <c r="WE3" s="220"/>
      <c r="WF3" s="220"/>
      <c r="WG3" s="220"/>
      <c r="WH3" s="220"/>
      <c r="WI3" s="220"/>
      <c r="WJ3" s="220"/>
      <c r="WK3" s="220"/>
      <c r="WL3" s="221"/>
      <c r="WM3" s="222" t="s">
        <v>260</v>
      </c>
      <c r="WN3" s="223"/>
      <c r="WO3" s="223"/>
      <c r="WP3" s="223"/>
      <c r="WQ3" s="224"/>
      <c r="WR3" s="225">
        <v>37</v>
      </c>
      <c r="WS3" s="226"/>
      <c r="WT3" s="226"/>
      <c r="WU3" s="226"/>
      <c r="WV3" s="226"/>
      <c r="WW3" s="226"/>
      <c r="WX3" s="226"/>
      <c r="WY3" s="226"/>
      <c r="WZ3" s="226"/>
      <c r="XA3" s="226"/>
      <c r="XB3" s="227"/>
      <c r="XC3" s="228" t="s">
        <v>261</v>
      </c>
      <c r="XD3" s="229"/>
      <c r="XE3" s="229"/>
      <c r="XF3" s="229"/>
      <c r="XG3" s="230"/>
      <c r="XH3" s="219">
        <v>38</v>
      </c>
      <c r="XI3" s="220"/>
      <c r="XJ3" s="220"/>
      <c r="XK3" s="220"/>
      <c r="XL3" s="220"/>
      <c r="XM3" s="220"/>
      <c r="XN3" s="220"/>
      <c r="XO3" s="220"/>
      <c r="XP3" s="220"/>
      <c r="XQ3" s="220"/>
      <c r="XR3" s="221"/>
      <c r="XS3" s="222" t="s">
        <v>262</v>
      </c>
      <c r="XT3" s="223"/>
      <c r="XU3" s="223"/>
      <c r="XV3" s="223"/>
      <c r="XW3" s="224"/>
      <c r="XX3" s="225">
        <v>39</v>
      </c>
      <c r="XY3" s="226"/>
      <c r="XZ3" s="226"/>
      <c r="YA3" s="226"/>
      <c r="YB3" s="226"/>
      <c r="YC3" s="226"/>
      <c r="YD3" s="226"/>
      <c r="YE3" s="226"/>
      <c r="YF3" s="226"/>
      <c r="YG3" s="226"/>
      <c r="YH3" s="227"/>
      <c r="YI3" s="228" t="s">
        <v>288</v>
      </c>
      <c r="YJ3" s="229"/>
      <c r="YK3" s="229"/>
      <c r="YL3" s="229"/>
      <c r="YM3" s="230"/>
      <c r="YN3" s="219">
        <v>40</v>
      </c>
      <c r="YO3" s="220"/>
      <c r="YP3" s="220"/>
      <c r="YQ3" s="220"/>
      <c r="YR3" s="220"/>
      <c r="YS3" s="220"/>
      <c r="YT3" s="220"/>
      <c r="YU3" s="220"/>
      <c r="YV3" s="220"/>
      <c r="YW3" s="220"/>
      <c r="YX3" s="221"/>
      <c r="YY3" s="222" t="s">
        <v>263</v>
      </c>
      <c r="YZ3" s="223"/>
      <c r="ZA3" s="223"/>
      <c r="ZB3" s="223"/>
      <c r="ZC3" s="224"/>
      <c r="ZD3" s="225">
        <v>41</v>
      </c>
      <c r="ZE3" s="226"/>
      <c r="ZF3" s="226"/>
      <c r="ZG3" s="226"/>
      <c r="ZH3" s="226"/>
      <c r="ZI3" s="226"/>
      <c r="ZJ3" s="226"/>
      <c r="ZK3" s="226"/>
      <c r="ZL3" s="226"/>
      <c r="ZM3" s="226"/>
      <c r="ZN3" s="227"/>
      <c r="ZO3" s="228" t="s">
        <v>289</v>
      </c>
      <c r="ZP3" s="229"/>
      <c r="ZQ3" s="229"/>
      <c r="ZR3" s="229"/>
      <c r="ZS3" s="230"/>
      <c r="ZT3" s="219">
        <v>42</v>
      </c>
      <c r="ZU3" s="220"/>
      <c r="ZV3" s="220"/>
      <c r="ZW3" s="220"/>
      <c r="ZX3" s="220"/>
      <c r="ZY3" s="220"/>
      <c r="ZZ3" s="220"/>
      <c r="AAA3" s="220"/>
      <c r="AAB3" s="220"/>
      <c r="AAC3" s="220"/>
      <c r="AAD3" s="221"/>
      <c r="AAE3" s="222" t="s">
        <v>290</v>
      </c>
      <c r="AAF3" s="223"/>
      <c r="AAG3" s="223"/>
      <c r="AAH3" s="223"/>
      <c r="AAI3" s="224"/>
      <c r="AAJ3" s="225">
        <v>43</v>
      </c>
      <c r="AAK3" s="226"/>
      <c r="AAL3" s="226"/>
      <c r="AAM3" s="226"/>
      <c r="AAN3" s="226"/>
      <c r="AAO3" s="226"/>
      <c r="AAP3" s="226"/>
      <c r="AAQ3" s="226"/>
      <c r="AAR3" s="226"/>
      <c r="AAS3" s="226"/>
      <c r="AAT3" s="227"/>
      <c r="AAU3" s="228" t="s">
        <v>291</v>
      </c>
      <c r="AAV3" s="229"/>
      <c r="AAW3" s="229"/>
      <c r="AAX3" s="229"/>
      <c r="AAY3" s="230"/>
      <c r="AAZ3" s="219">
        <v>44</v>
      </c>
      <c r="ABA3" s="220"/>
      <c r="ABB3" s="220"/>
      <c r="ABC3" s="220"/>
      <c r="ABD3" s="220"/>
      <c r="ABE3" s="220"/>
      <c r="ABF3" s="220"/>
      <c r="ABG3" s="220"/>
      <c r="ABH3" s="220"/>
      <c r="ABI3" s="220"/>
      <c r="ABJ3" s="221"/>
      <c r="ABK3" s="222" t="s">
        <v>292</v>
      </c>
      <c r="ABL3" s="223"/>
      <c r="ABM3" s="223"/>
      <c r="ABN3" s="223"/>
      <c r="ABO3" s="224"/>
      <c r="ABP3" s="225">
        <v>45</v>
      </c>
      <c r="ABQ3" s="226"/>
      <c r="ABR3" s="226"/>
      <c r="ABS3" s="226"/>
      <c r="ABT3" s="226"/>
      <c r="ABU3" s="226"/>
      <c r="ABV3" s="226"/>
      <c r="ABW3" s="226"/>
      <c r="ABX3" s="226"/>
      <c r="ABY3" s="226"/>
      <c r="ABZ3" s="227"/>
      <c r="ACA3" s="228" t="s">
        <v>293</v>
      </c>
      <c r="ACB3" s="229"/>
      <c r="ACC3" s="229"/>
      <c r="ACD3" s="229"/>
      <c r="ACE3" s="230"/>
      <c r="ACF3" s="219">
        <v>46</v>
      </c>
      <c r="ACG3" s="220"/>
      <c r="ACH3" s="220"/>
      <c r="ACI3" s="220"/>
      <c r="ACJ3" s="220"/>
      <c r="ACK3" s="220"/>
      <c r="ACL3" s="220"/>
      <c r="ACM3" s="220"/>
      <c r="ACN3" s="220"/>
      <c r="ACO3" s="220"/>
      <c r="ACP3" s="221"/>
      <c r="ACQ3" s="222" t="s">
        <v>294</v>
      </c>
      <c r="ACR3" s="223"/>
      <c r="ACS3" s="223"/>
      <c r="ACT3" s="223"/>
      <c r="ACU3" s="224"/>
      <c r="ACV3" s="225">
        <v>47</v>
      </c>
      <c r="ACW3" s="226"/>
      <c r="ACX3" s="226"/>
      <c r="ACY3" s="226"/>
      <c r="ACZ3" s="226"/>
      <c r="ADA3" s="226"/>
      <c r="ADB3" s="226"/>
      <c r="ADC3" s="226"/>
      <c r="ADD3" s="226"/>
      <c r="ADE3" s="226"/>
      <c r="ADF3" s="227"/>
      <c r="ADG3" s="228" t="s">
        <v>295</v>
      </c>
      <c r="ADH3" s="229"/>
      <c r="ADI3" s="229"/>
      <c r="ADJ3" s="229"/>
      <c r="ADK3" s="230"/>
      <c r="ADL3" s="219">
        <v>48</v>
      </c>
      <c r="ADM3" s="220"/>
      <c r="ADN3" s="220"/>
      <c r="ADO3" s="220"/>
      <c r="ADP3" s="220"/>
      <c r="ADQ3" s="220"/>
      <c r="ADR3" s="220"/>
      <c r="ADS3" s="220"/>
      <c r="ADT3" s="220"/>
      <c r="ADU3" s="220"/>
      <c r="ADV3" s="221"/>
      <c r="ADW3" s="222" t="s">
        <v>296</v>
      </c>
      <c r="ADX3" s="223"/>
      <c r="ADY3" s="223"/>
      <c r="ADZ3" s="223"/>
      <c r="AEA3" s="224"/>
      <c r="AEB3" s="225">
        <v>49</v>
      </c>
      <c r="AEC3" s="226"/>
      <c r="AED3" s="226"/>
      <c r="AEE3" s="226"/>
      <c r="AEF3" s="226"/>
      <c r="AEG3" s="226"/>
      <c r="AEH3" s="226"/>
      <c r="AEI3" s="226"/>
      <c r="AEJ3" s="226"/>
      <c r="AEK3" s="226"/>
      <c r="AEL3" s="227"/>
      <c r="AEM3" s="228" t="s">
        <v>297</v>
      </c>
      <c r="AEN3" s="229"/>
      <c r="AEO3" s="229"/>
      <c r="AEP3" s="229"/>
      <c r="AEQ3" s="230"/>
      <c r="AER3" s="219">
        <v>50</v>
      </c>
      <c r="AES3" s="220"/>
      <c r="AET3" s="220"/>
      <c r="AEU3" s="220"/>
      <c r="AEV3" s="220"/>
      <c r="AEW3" s="220"/>
      <c r="AEX3" s="220"/>
      <c r="AEY3" s="220"/>
      <c r="AEZ3" s="220"/>
      <c r="AFA3" s="220"/>
      <c r="AFB3" s="221"/>
      <c r="AFC3" s="222" t="s">
        <v>298</v>
      </c>
      <c r="AFD3" s="223"/>
      <c r="AFE3" s="223"/>
      <c r="AFF3" s="223"/>
      <c r="AFG3" s="224"/>
      <c r="AFH3" s="225">
        <v>51</v>
      </c>
      <c r="AFI3" s="226"/>
      <c r="AFJ3" s="226"/>
      <c r="AFK3" s="226"/>
      <c r="AFL3" s="226"/>
      <c r="AFM3" s="226"/>
      <c r="AFN3" s="226"/>
      <c r="AFO3" s="226"/>
      <c r="AFP3" s="226"/>
      <c r="AFQ3" s="226"/>
      <c r="AFR3" s="227"/>
      <c r="AFS3" s="228" t="s">
        <v>299</v>
      </c>
      <c r="AFT3" s="229"/>
      <c r="AFU3" s="229"/>
      <c r="AFV3" s="229"/>
      <c r="AFW3" s="230"/>
      <c r="AFX3" s="219">
        <v>52</v>
      </c>
      <c r="AFY3" s="220"/>
      <c r="AFZ3" s="220"/>
      <c r="AGA3" s="220"/>
      <c r="AGB3" s="220"/>
      <c r="AGC3" s="220"/>
      <c r="AGD3" s="220"/>
      <c r="AGE3" s="220"/>
      <c r="AGF3" s="220"/>
      <c r="AGG3" s="220"/>
      <c r="AGH3" s="221"/>
      <c r="AGI3" s="222" t="s">
        <v>300</v>
      </c>
      <c r="AGJ3" s="223"/>
      <c r="AGK3" s="223"/>
      <c r="AGL3" s="223"/>
      <c r="AGM3" s="224"/>
      <c r="AGN3" s="225">
        <v>53</v>
      </c>
      <c r="AGO3" s="226"/>
      <c r="AGP3" s="226"/>
      <c r="AGQ3" s="226"/>
      <c r="AGR3" s="226"/>
      <c r="AGS3" s="226"/>
      <c r="AGT3" s="226"/>
      <c r="AGU3" s="226"/>
      <c r="AGV3" s="226"/>
      <c r="AGW3" s="226"/>
      <c r="AGX3" s="227"/>
      <c r="AGY3" s="228" t="s">
        <v>301</v>
      </c>
      <c r="AGZ3" s="229"/>
      <c r="AHA3" s="229"/>
      <c r="AHB3" s="229"/>
      <c r="AHC3" s="230"/>
      <c r="AHD3" s="219">
        <v>54</v>
      </c>
      <c r="AHE3" s="220"/>
      <c r="AHF3" s="220"/>
      <c r="AHG3" s="220"/>
      <c r="AHH3" s="220"/>
      <c r="AHI3" s="220"/>
      <c r="AHJ3" s="220"/>
      <c r="AHK3" s="220"/>
      <c r="AHL3" s="220"/>
      <c r="AHM3" s="220"/>
      <c r="AHN3" s="221"/>
      <c r="AHO3" s="222" t="s">
        <v>302</v>
      </c>
      <c r="AHP3" s="223"/>
      <c r="AHQ3" s="223"/>
      <c r="AHR3" s="223"/>
      <c r="AHS3" s="224"/>
      <c r="AHT3" s="225">
        <v>55</v>
      </c>
      <c r="AHU3" s="226"/>
      <c r="AHV3" s="226"/>
      <c r="AHW3" s="226"/>
      <c r="AHX3" s="226"/>
      <c r="AHY3" s="226"/>
      <c r="AHZ3" s="226"/>
      <c r="AIA3" s="226"/>
      <c r="AIB3" s="226"/>
      <c r="AIC3" s="226"/>
      <c r="AID3" s="227"/>
      <c r="AIE3" s="228" t="s">
        <v>303</v>
      </c>
      <c r="AIF3" s="229"/>
      <c r="AIG3" s="229"/>
      <c r="AIH3" s="229"/>
      <c r="AII3" s="230"/>
      <c r="AIJ3" s="219">
        <v>56</v>
      </c>
      <c r="AIK3" s="220"/>
      <c r="AIL3" s="220"/>
      <c r="AIM3" s="220"/>
      <c r="AIN3" s="220"/>
      <c r="AIO3" s="220"/>
      <c r="AIP3" s="220"/>
      <c r="AIQ3" s="220"/>
      <c r="AIR3" s="220"/>
      <c r="AIS3" s="220"/>
      <c r="AIT3" s="221"/>
      <c r="AIU3" s="222" t="s">
        <v>304</v>
      </c>
      <c r="AIV3" s="223"/>
      <c r="AIW3" s="223"/>
      <c r="AIX3" s="223"/>
      <c r="AIY3" s="224"/>
      <c r="AIZ3" s="225">
        <v>57</v>
      </c>
      <c r="AJA3" s="226"/>
      <c r="AJB3" s="226"/>
      <c r="AJC3" s="226"/>
      <c r="AJD3" s="226"/>
      <c r="AJE3" s="226"/>
      <c r="AJF3" s="226"/>
      <c r="AJG3" s="226"/>
      <c r="AJH3" s="226"/>
      <c r="AJI3" s="226"/>
      <c r="AJJ3" s="227"/>
      <c r="AJK3" s="228" t="s">
        <v>305</v>
      </c>
      <c r="AJL3" s="229"/>
      <c r="AJM3" s="229"/>
      <c r="AJN3" s="229"/>
      <c r="AJO3" s="230"/>
      <c r="AJP3" s="219">
        <v>58</v>
      </c>
      <c r="AJQ3" s="220"/>
      <c r="AJR3" s="220"/>
      <c r="AJS3" s="220"/>
      <c r="AJT3" s="220"/>
      <c r="AJU3" s="220"/>
      <c r="AJV3" s="220"/>
      <c r="AJW3" s="220"/>
      <c r="AJX3" s="220"/>
      <c r="AJY3" s="220"/>
      <c r="AJZ3" s="221"/>
      <c r="AKA3" s="222" t="s">
        <v>306</v>
      </c>
      <c r="AKB3" s="223"/>
      <c r="AKC3" s="223"/>
      <c r="AKD3" s="223"/>
      <c r="AKE3" s="224"/>
      <c r="AKF3" s="225">
        <v>59</v>
      </c>
      <c r="AKG3" s="226"/>
      <c r="AKH3" s="226"/>
      <c r="AKI3" s="226"/>
      <c r="AKJ3" s="226"/>
      <c r="AKK3" s="226"/>
      <c r="AKL3" s="226"/>
      <c r="AKM3" s="226"/>
      <c r="AKN3" s="226"/>
      <c r="AKO3" s="226"/>
      <c r="AKP3" s="227"/>
      <c r="AKQ3" s="228" t="s">
        <v>307</v>
      </c>
      <c r="AKR3" s="229"/>
      <c r="AKS3" s="229"/>
      <c r="AKT3" s="229"/>
      <c r="AKU3" s="230"/>
      <c r="AKV3" s="219">
        <v>60</v>
      </c>
      <c r="AKW3" s="220"/>
      <c r="AKX3" s="220"/>
      <c r="AKY3" s="220"/>
      <c r="AKZ3" s="220"/>
      <c r="ALA3" s="220"/>
      <c r="ALB3" s="220"/>
      <c r="ALC3" s="220"/>
      <c r="ALD3" s="220"/>
      <c r="ALE3" s="220"/>
      <c r="ALF3" s="221"/>
    </row>
    <row r="4" spans="1:994" ht="42" customHeight="1">
      <c r="B4" s="12" t="s">
        <v>4</v>
      </c>
      <c r="C4" s="172" t="s">
        <v>231</v>
      </c>
      <c r="D4" s="173" t="s">
        <v>232</v>
      </c>
      <c r="E4" s="174" t="s">
        <v>68</v>
      </c>
      <c r="F4" s="173" t="s">
        <v>74</v>
      </c>
      <c r="G4" s="174" t="s">
        <v>2</v>
      </c>
      <c r="H4" s="174" t="s">
        <v>0</v>
      </c>
      <c r="I4" s="174" t="s">
        <v>234</v>
      </c>
      <c r="J4" s="174" t="s">
        <v>93</v>
      </c>
      <c r="K4" s="174" t="s">
        <v>315</v>
      </c>
      <c r="L4" s="175" t="s">
        <v>313</v>
      </c>
      <c r="M4" s="175" t="s">
        <v>317</v>
      </c>
      <c r="N4" s="175" t="s">
        <v>318</v>
      </c>
      <c r="O4" s="12" t="s">
        <v>249</v>
      </c>
      <c r="P4" s="12" t="s">
        <v>316</v>
      </c>
      <c r="Q4" s="12" t="s">
        <v>235</v>
      </c>
      <c r="R4" s="12" t="s">
        <v>72</v>
      </c>
      <c r="S4" s="12" t="s">
        <v>309</v>
      </c>
      <c r="T4" s="12" t="s">
        <v>310</v>
      </c>
      <c r="U4" s="12" t="s">
        <v>308</v>
      </c>
      <c r="V4" s="12" t="s">
        <v>92</v>
      </c>
      <c r="W4" s="13" t="s">
        <v>236</v>
      </c>
      <c r="X4" s="14"/>
      <c r="Y4" s="157" t="s">
        <v>179</v>
      </c>
      <c r="Z4" s="15" t="s">
        <v>312</v>
      </c>
      <c r="AA4" s="16"/>
      <c r="AB4" s="17" t="s">
        <v>180</v>
      </c>
      <c r="AC4" s="18" t="s">
        <v>184</v>
      </c>
      <c r="AD4" s="18" t="s">
        <v>182</v>
      </c>
      <c r="AE4" s="18" t="s">
        <v>181</v>
      </c>
      <c r="AF4" s="18" t="s">
        <v>183</v>
      </c>
      <c r="AG4" s="19" t="s">
        <v>175</v>
      </c>
      <c r="AH4" s="20"/>
      <c r="AI4" s="21" t="s">
        <v>73</v>
      </c>
      <c r="AJ4" s="22" t="s">
        <v>1</v>
      </c>
      <c r="AK4" s="22" t="s">
        <v>308</v>
      </c>
      <c r="AL4" s="22" t="s">
        <v>3</v>
      </c>
      <c r="AM4" s="23" t="s">
        <v>5</v>
      </c>
      <c r="AN4" s="21" t="s">
        <v>6</v>
      </c>
      <c r="AO4" s="22" t="s">
        <v>73</v>
      </c>
      <c r="AP4" s="22" t="s">
        <v>71</v>
      </c>
      <c r="AQ4" s="22" t="s">
        <v>153</v>
      </c>
      <c r="AR4" s="22" t="s">
        <v>237</v>
      </c>
      <c r="AS4" s="22" t="s">
        <v>238</v>
      </c>
      <c r="AT4" s="22" t="s">
        <v>69</v>
      </c>
      <c r="AU4" s="22" t="s">
        <v>70</v>
      </c>
      <c r="AV4" s="24" t="s">
        <v>242</v>
      </c>
      <c r="AW4" s="24" t="s">
        <v>241</v>
      </c>
      <c r="AX4" s="23" t="s">
        <v>185</v>
      </c>
      <c r="AY4" s="25" t="s">
        <v>73</v>
      </c>
      <c r="AZ4" s="26" t="s">
        <v>1</v>
      </c>
      <c r="BA4" s="26" t="s">
        <v>308</v>
      </c>
      <c r="BB4" s="26" t="s">
        <v>3</v>
      </c>
      <c r="BC4" s="27" t="s">
        <v>5</v>
      </c>
      <c r="BD4" s="25" t="s">
        <v>6</v>
      </c>
      <c r="BE4" s="26" t="s">
        <v>73</v>
      </c>
      <c r="BF4" s="26" t="s">
        <v>71</v>
      </c>
      <c r="BG4" s="26" t="s">
        <v>153</v>
      </c>
      <c r="BH4" s="26" t="s">
        <v>237</v>
      </c>
      <c r="BI4" s="26" t="s">
        <v>238</v>
      </c>
      <c r="BJ4" s="26" t="s">
        <v>69</v>
      </c>
      <c r="BK4" s="26" t="s">
        <v>70</v>
      </c>
      <c r="BL4" s="28" t="s">
        <v>311</v>
      </c>
      <c r="BM4" s="28" t="s">
        <v>241</v>
      </c>
      <c r="BN4" s="27" t="s">
        <v>185</v>
      </c>
      <c r="BO4" s="21" t="s">
        <v>73</v>
      </c>
      <c r="BP4" s="22" t="s">
        <v>1</v>
      </c>
      <c r="BQ4" s="22" t="s">
        <v>308</v>
      </c>
      <c r="BR4" s="22" t="s">
        <v>3</v>
      </c>
      <c r="BS4" s="23" t="s">
        <v>5</v>
      </c>
      <c r="BT4" s="21" t="s">
        <v>6</v>
      </c>
      <c r="BU4" s="22" t="s">
        <v>73</v>
      </c>
      <c r="BV4" s="22" t="s">
        <v>71</v>
      </c>
      <c r="BW4" s="22" t="s">
        <v>153</v>
      </c>
      <c r="BX4" s="22" t="s">
        <v>237</v>
      </c>
      <c r="BY4" s="22" t="s">
        <v>238</v>
      </c>
      <c r="BZ4" s="22" t="s">
        <v>69</v>
      </c>
      <c r="CA4" s="22" t="s">
        <v>70</v>
      </c>
      <c r="CB4" s="24" t="s">
        <v>311</v>
      </c>
      <c r="CC4" s="24" t="s">
        <v>241</v>
      </c>
      <c r="CD4" s="23" t="s">
        <v>185</v>
      </c>
      <c r="CE4" s="25" t="s">
        <v>73</v>
      </c>
      <c r="CF4" s="26" t="s">
        <v>1</v>
      </c>
      <c r="CG4" s="26" t="s">
        <v>308</v>
      </c>
      <c r="CH4" s="26" t="s">
        <v>3</v>
      </c>
      <c r="CI4" s="27" t="s">
        <v>5</v>
      </c>
      <c r="CJ4" s="25" t="s">
        <v>6</v>
      </c>
      <c r="CK4" s="26" t="s">
        <v>73</v>
      </c>
      <c r="CL4" s="26" t="s">
        <v>71</v>
      </c>
      <c r="CM4" s="26" t="s">
        <v>153</v>
      </c>
      <c r="CN4" s="26" t="s">
        <v>237</v>
      </c>
      <c r="CO4" s="26" t="s">
        <v>238</v>
      </c>
      <c r="CP4" s="26" t="s">
        <v>69</v>
      </c>
      <c r="CQ4" s="26" t="s">
        <v>70</v>
      </c>
      <c r="CR4" s="28" t="s">
        <v>311</v>
      </c>
      <c r="CS4" s="28" t="s">
        <v>241</v>
      </c>
      <c r="CT4" s="27" t="s">
        <v>185</v>
      </c>
      <c r="CU4" s="21" t="s">
        <v>73</v>
      </c>
      <c r="CV4" s="22" t="s">
        <v>1</v>
      </c>
      <c r="CW4" s="22" t="s">
        <v>308</v>
      </c>
      <c r="CX4" s="22" t="s">
        <v>3</v>
      </c>
      <c r="CY4" s="23" t="s">
        <v>5</v>
      </c>
      <c r="CZ4" s="21" t="s">
        <v>6</v>
      </c>
      <c r="DA4" s="22" t="s">
        <v>73</v>
      </c>
      <c r="DB4" s="22" t="s">
        <v>71</v>
      </c>
      <c r="DC4" s="22" t="s">
        <v>153</v>
      </c>
      <c r="DD4" s="22" t="s">
        <v>237</v>
      </c>
      <c r="DE4" s="22" t="s">
        <v>238</v>
      </c>
      <c r="DF4" s="22" t="s">
        <v>69</v>
      </c>
      <c r="DG4" s="22" t="s">
        <v>70</v>
      </c>
      <c r="DH4" s="24" t="s">
        <v>311</v>
      </c>
      <c r="DI4" s="24" t="s">
        <v>241</v>
      </c>
      <c r="DJ4" s="23" t="s">
        <v>185</v>
      </c>
      <c r="DK4" s="25" t="s">
        <v>73</v>
      </c>
      <c r="DL4" s="26" t="s">
        <v>1</v>
      </c>
      <c r="DM4" s="26" t="s">
        <v>308</v>
      </c>
      <c r="DN4" s="26" t="s">
        <v>3</v>
      </c>
      <c r="DO4" s="27" t="s">
        <v>5</v>
      </c>
      <c r="DP4" s="25" t="s">
        <v>6</v>
      </c>
      <c r="DQ4" s="26" t="s">
        <v>73</v>
      </c>
      <c r="DR4" s="26" t="s">
        <v>71</v>
      </c>
      <c r="DS4" s="26" t="s">
        <v>153</v>
      </c>
      <c r="DT4" s="26" t="s">
        <v>237</v>
      </c>
      <c r="DU4" s="26" t="s">
        <v>238</v>
      </c>
      <c r="DV4" s="26" t="s">
        <v>69</v>
      </c>
      <c r="DW4" s="26" t="s">
        <v>70</v>
      </c>
      <c r="DX4" s="28" t="s">
        <v>311</v>
      </c>
      <c r="DY4" s="28" t="s">
        <v>241</v>
      </c>
      <c r="DZ4" s="27" t="s">
        <v>185</v>
      </c>
      <c r="EA4" s="21" t="s">
        <v>73</v>
      </c>
      <c r="EB4" s="22" t="s">
        <v>1</v>
      </c>
      <c r="EC4" s="22" t="s">
        <v>308</v>
      </c>
      <c r="ED4" s="22" t="s">
        <v>3</v>
      </c>
      <c r="EE4" s="23" t="s">
        <v>5</v>
      </c>
      <c r="EF4" s="21" t="s">
        <v>6</v>
      </c>
      <c r="EG4" s="22" t="s">
        <v>73</v>
      </c>
      <c r="EH4" s="22" t="s">
        <v>71</v>
      </c>
      <c r="EI4" s="22" t="s">
        <v>153</v>
      </c>
      <c r="EJ4" s="22" t="s">
        <v>237</v>
      </c>
      <c r="EK4" s="22" t="s">
        <v>238</v>
      </c>
      <c r="EL4" s="22" t="s">
        <v>69</v>
      </c>
      <c r="EM4" s="22" t="s">
        <v>70</v>
      </c>
      <c r="EN4" s="24" t="s">
        <v>311</v>
      </c>
      <c r="EO4" s="24" t="s">
        <v>241</v>
      </c>
      <c r="EP4" s="23" t="s">
        <v>185</v>
      </c>
      <c r="EQ4" s="25" t="s">
        <v>73</v>
      </c>
      <c r="ER4" s="26" t="s">
        <v>1</v>
      </c>
      <c r="ES4" s="26" t="s">
        <v>308</v>
      </c>
      <c r="ET4" s="26" t="s">
        <v>3</v>
      </c>
      <c r="EU4" s="27" t="s">
        <v>5</v>
      </c>
      <c r="EV4" s="25" t="s">
        <v>6</v>
      </c>
      <c r="EW4" s="26" t="s">
        <v>73</v>
      </c>
      <c r="EX4" s="26" t="s">
        <v>71</v>
      </c>
      <c r="EY4" s="26" t="s">
        <v>153</v>
      </c>
      <c r="EZ4" s="26" t="s">
        <v>237</v>
      </c>
      <c r="FA4" s="26" t="s">
        <v>238</v>
      </c>
      <c r="FB4" s="26" t="s">
        <v>69</v>
      </c>
      <c r="FC4" s="26" t="s">
        <v>70</v>
      </c>
      <c r="FD4" s="28" t="s">
        <v>311</v>
      </c>
      <c r="FE4" s="28" t="s">
        <v>241</v>
      </c>
      <c r="FF4" s="27" t="s">
        <v>185</v>
      </c>
      <c r="FG4" s="21" t="s">
        <v>73</v>
      </c>
      <c r="FH4" s="22" t="s">
        <v>1</v>
      </c>
      <c r="FI4" s="22" t="s">
        <v>308</v>
      </c>
      <c r="FJ4" s="22" t="s">
        <v>3</v>
      </c>
      <c r="FK4" s="23" t="s">
        <v>5</v>
      </c>
      <c r="FL4" s="21" t="s">
        <v>6</v>
      </c>
      <c r="FM4" s="22" t="s">
        <v>73</v>
      </c>
      <c r="FN4" s="22" t="s">
        <v>71</v>
      </c>
      <c r="FO4" s="22" t="s">
        <v>153</v>
      </c>
      <c r="FP4" s="22" t="s">
        <v>237</v>
      </c>
      <c r="FQ4" s="22" t="s">
        <v>238</v>
      </c>
      <c r="FR4" s="22" t="s">
        <v>69</v>
      </c>
      <c r="FS4" s="22" t="s">
        <v>70</v>
      </c>
      <c r="FT4" s="24" t="s">
        <v>311</v>
      </c>
      <c r="FU4" s="24" t="s">
        <v>241</v>
      </c>
      <c r="FV4" s="23" t="s">
        <v>185</v>
      </c>
      <c r="FW4" s="25" t="s">
        <v>73</v>
      </c>
      <c r="FX4" s="26" t="s">
        <v>1</v>
      </c>
      <c r="FY4" s="26" t="s">
        <v>308</v>
      </c>
      <c r="FZ4" s="26" t="s">
        <v>3</v>
      </c>
      <c r="GA4" s="27" t="s">
        <v>5</v>
      </c>
      <c r="GB4" s="25" t="s">
        <v>6</v>
      </c>
      <c r="GC4" s="26" t="s">
        <v>73</v>
      </c>
      <c r="GD4" s="26" t="s">
        <v>71</v>
      </c>
      <c r="GE4" s="26" t="s">
        <v>153</v>
      </c>
      <c r="GF4" s="26" t="s">
        <v>237</v>
      </c>
      <c r="GG4" s="26" t="s">
        <v>238</v>
      </c>
      <c r="GH4" s="26" t="s">
        <v>69</v>
      </c>
      <c r="GI4" s="26" t="s">
        <v>70</v>
      </c>
      <c r="GJ4" s="28" t="s">
        <v>311</v>
      </c>
      <c r="GK4" s="28" t="s">
        <v>241</v>
      </c>
      <c r="GL4" s="27" t="s">
        <v>185</v>
      </c>
      <c r="GM4" s="21" t="s">
        <v>73</v>
      </c>
      <c r="GN4" s="22" t="s">
        <v>1</v>
      </c>
      <c r="GO4" s="22" t="s">
        <v>308</v>
      </c>
      <c r="GP4" s="22" t="s">
        <v>3</v>
      </c>
      <c r="GQ4" s="23" t="s">
        <v>5</v>
      </c>
      <c r="GR4" s="21" t="s">
        <v>6</v>
      </c>
      <c r="GS4" s="22" t="s">
        <v>73</v>
      </c>
      <c r="GT4" s="22" t="s">
        <v>71</v>
      </c>
      <c r="GU4" s="22" t="s">
        <v>153</v>
      </c>
      <c r="GV4" s="22" t="s">
        <v>237</v>
      </c>
      <c r="GW4" s="22" t="s">
        <v>238</v>
      </c>
      <c r="GX4" s="22" t="s">
        <v>69</v>
      </c>
      <c r="GY4" s="22" t="s">
        <v>70</v>
      </c>
      <c r="GZ4" s="24" t="s">
        <v>311</v>
      </c>
      <c r="HA4" s="24" t="s">
        <v>241</v>
      </c>
      <c r="HB4" s="23" t="s">
        <v>185</v>
      </c>
      <c r="HC4" s="25" t="s">
        <v>73</v>
      </c>
      <c r="HD4" s="26" t="s">
        <v>1</v>
      </c>
      <c r="HE4" s="26" t="s">
        <v>308</v>
      </c>
      <c r="HF4" s="26" t="s">
        <v>3</v>
      </c>
      <c r="HG4" s="27" t="s">
        <v>5</v>
      </c>
      <c r="HH4" s="25" t="s">
        <v>6</v>
      </c>
      <c r="HI4" s="26" t="s">
        <v>73</v>
      </c>
      <c r="HJ4" s="26" t="s">
        <v>71</v>
      </c>
      <c r="HK4" s="26" t="s">
        <v>153</v>
      </c>
      <c r="HL4" s="26" t="s">
        <v>237</v>
      </c>
      <c r="HM4" s="26" t="s">
        <v>238</v>
      </c>
      <c r="HN4" s="26" t="s">
        <v>69</v>
      </c>
      <c r="HO4" s="26" t="s">
        <v>70</v>
      </c>
      <c r="HP4" s="28" t="s">
        <v>311</v>
      </c>
      <c r="HQ4" s="28" t="s">
        <v>241</v>
      </c>
      <c r="HR4" s="27" t="s">
        <v>185</v>
      </c>
      <c r="HS4" s="21" t="s">
        <v>73</v>
      </c>
      <c r="HT4" s="22" t="s">
        <v>1</v>
      </c>
      <c r="HU4" s="22" t="s">
        <v>308</v>
      </c>
      <c r="HV4" s="22" t="s">
        <v>3</v>
      </c>
      <c r="HW4" s="23" t="s">
        <v>5</v>
      </c>
      <c r="HX4" s="21" t="s">
        <v>6</v>
      </c>
      <c r="HY4" s="22" t="s">
        <v>73</v>
      </c>
      <c r="HZ4" s="22" t="s">
        <v>71</v>
      </c>
      <c r="IA4" s="22" t="s">
        <v>153</v>
      </c>
      <c r="IB4" s="22" t="s">
        <v>237</v>
      </c>
      <c r="IC4" s="22" t="s">
        <v>238</v>
      </c>
      <c r="ID4" s="22" t="s">
        <v>69</v>
      </c>
      <c r="IE4" s="22" t="s">
        <v>70</v>
      </c>
      <c r="IF4" s="24" t="s">
        <v>311</v>
      </c>
      <c r="IG4" s="24" t="s">
        <v>241</v>
      </c>
      <c r="IH4" s="23" t="s">
        <v>185</v>
      </c>
      <c r="II4" s="25" t="s">
        <v>73</v>
      </c>
      <c r="IJ4" s="26" t="s">
        <v>1</v>
      </c>
      <c r="IK4" s="26" t="s">
        <v>308</v>
      </c>
      <c r="IL4" s="26" t="s">
        <v>3</v>
      </c>
      <c r="IM4" s="27" t="s">
        <v>5</v>
      </c>
      <c r="IN4" s="25" t="s">
        <v>6</v>
      </c>
      <c r="IO4" s="26" t="s">
        <v>73</v>
      </c>
      <c r="IP4" s="26" t="s">
        <v>71</v>
      </c>
      <c r="IQ4" s="26" t="s">
        <v>153</v>
      </c>
      <c r="IR4" s="26" t="s">
        <v>237</v>
      </c>
      <c r="IS4" s="26" t="s">
        <v>238</v>
      </c>
      <c r="IT4" s="26" t="s">
        <v>69</v>
      </c>
      <c r="IU4" s="26" t="s">
        <v>70</v>
      </c>
      <c r="IV4" s="28" t="s">
        <v>311</v>
      </c>
      <c r="IW4" s="28" t="s">
        <v>241</v>
      </c>
      <c r="IX4" s="27" t="s">
        <v>185</v>
      </c>
      <c r="IY4" s="21" t="s">
        <v>73</v>
      </c>
      <c r="IZ4" s="22" t="s">
        <v>1</v>
      </c>
      <c r="JA4" s="22" t="s">
        <v>308</v>
      </c>
      <c r="JB4" s="22" t="s">
        <v>3</v>
      </c>
      <c r="JC4" s="23" t="s">
        <v>5</v>
      </c>
      <c r="JD4" s="21" t="s">
        <v>6</v>
      </c>
      <c r="JE4" s="22" t="s">
        <v>73</v>
      </c>
      <c r="JF4" s="22" t="s">
        <v>71</v>
      </c>
      <c r="JG4" s="22" t="s">
        <v>153</v>
      </c>
      <c r="JH4" s="22" t="s">
        <v>237</v>
      </c>
      <c r="JI4" s="22" t="s">
        <v>238</v>
      </c>
      <c r="JJ4" s="22" t="s">
        <v>69</v>
      </c>
      <c r="JK4" s="22" t="s">
        <v>70</v>
      </c>
      <c r="JL4" s="24" t="s">
        <v>311</v>
      </c>
      <c r="JM4" s="24" t="s">
        <v>241</v>
      </c>
      <c r="JN4" s="23" t="s">
        <v>185</v>
      </c>
      <c r="JO4" s="25" t="s">
        <v>73</v>
      </c>
      <c r="JP4" s="26" t="s">
        <v>1</v>
      </c>
      <c r="JQ4" s="26" t="s">
        <v>308</v>
      </c>
      <c r="JR4" s="26" t="s">
        <v>3</v>
      </c>
      <c r="JS4" s="27" t="s">
        <v>5</v>
      </c>
      <c r="JT4" s="25" t="s">
        <v>6</v>
      </c>
      <c r="JU4" s="26" t="s">
        <v>73</v>
      </c>
      <c r="JV4" s="26" t="s">
        <v>71</v>
      </c>
      <c r="JW4" s="26" t="s">
        <v>153</v>
      </c>
      <c r="JX4" s="26" t="s">
        <v>237</v>
      </c>
      <c r="JY4" s="26" t="s">
        <v>238</v>
      </c>
      <c r="JZ4" s="26" t="s">
        <v>69</v>
      </c>
      <c r="KA4" s="26" t="s">
        <v>70</v>
      </c>
      <c r="KB4" s="28" t="s">
        <v>311</v>
      </c>
      <c r="KC4" s="28" t="s">
        <v>241</v>
      </c>
      <c r="KD4" s="27" t="s">
        <v>185</v>
      </c>
      <c r="KE4" s="21" t="s">
        <v>73</v>
      </c>
      <c r="KF4" s="22" t="s">
        <v>1</v>
      </c>
      <c r="KG4" s="22" t="s">
        <v>308</v>
      </c>
      <c r="KH4" s="22" t="s">
        <v>3</v>
      </c>
      <c r="KI4" s="23" t="s">
        <v>5</v>
      </c>
      <c r="KJ4" s="21" t="s">
        <v>6</v>
      </c>
      <c r="KK4" s="22" t="s">
        <v>73</v>
      </c>
      <c r="KL4" s="22" t="s">
        <v>71</v>
      </c>
      <c r="KM4" s="22" t="s">
        <v>153</v>
      </c>
      <c r="KN4" s="22" t="s">
        <v>237</v>
      </c>
      <c r="KO4" s="22" t="s">
        <v>238</v>
      </c>
      <c r="KP4" s="22" t="s">
        <v>69</v>
      </c>
      <c r="KQ4" s="22" t="s">
        <v>70</v>
      </c>
      <c r="KR4" s="24" t="s">
        <v>311</v>
      </c>
      <c r="KS4" s="24" t="s">
        <v>241</v>
      </c>
      <c r="KT4" s="23" t="s">
        <v>185</v>
      </c>
      <c r="KU4" s="25" t="s">
        <v>73</v>
      </c>
      <c r="KV4" s="26" t="s">
        <v>1</v>
      </c>
      <c r="KW4" s="26" t="s">
        <v>308</v>
      </c>
      <c r="KX4" s="26" t="s">
        <v>3</v>
      </c>
      <c r="KY4" s="27" t="s">
        <v>5</v>
      </c>
      <c r="KZ4" s="25" t="s">
        <v>6</v>
      </c>
      <c r="LA4" s="26" t="s">
        <v>73</v>
      </c>
      <c r="LB4" s="26" t="s">
        <v>71</v>
      </c>
      <c r="LC4" s="26" t="s">
        <v>153</v>
      </c>
      <c r="LD4" s="26" t="s">
        <v>237</v>
      </c>
      <c r="LE4" s="26" t="s">
        <v>238</v>
      </c>
      <c r="LF4" s="26" t="s">
        <v>69</v>
      </c>
      <c r="LG4" s="26" t="s">
        <v>70</v>
      </c>
      <c r="LH4" s="28" t="s">
        <v>311</v>
      </c>
      <c r="LI4" s="28" t="s">
        <v>241</v>
      </c>
      <c r="LJ4" s="27" t="s">
        <v>185</v>
      </c>
      <c r="LK4" s="21" t="s">
        <v>73</v>
      </c>
      <c r="LL4" s="22" t="s">
        <v>1</v>
      </c>
      <c r="LM4" s="22" t="s">
        <v>308</v>
      </c>
      <c r="LN4" s="22" t="s">
        <v>3</v>
      </c>
      <c r="LO4" s="23" t="s">
        <v>5</v>
      </c>
      <c r="LP4" s="21" t="s">
        <v>6</v>
      </c>
      <c r="LQ4" s="22" t="s">
        <v>73</v>
      </c>
      <c r="LR4" s="22" t="s">
        <v>71</v>
      </c>
      <c r="LS4" s="22" t="s">
        <v>153</v>
      </c>
      <c r="LT4" s="22" t="s">
        <v>237</v>
      </c>
      <c r="LU4" s="22" t="s">
        <v>238</v>
      </c>
      <c r="LV4" s="22" t="s">
        <v>69</v>
      </c>
      <c r="LW4" s="22" t="s">
        <v>70</v>
      </c>
      <c r="LX4" s="24" t="s">
        <v>311</v>
      </c>
      <c r="LY4" s="24" t="s">
        <v>241</v>
      </c>
      <c r="LZ4" s="23" t="s">
        <v>185</v>
      </c>
      <c r="MA4" s="25" t="s">
        <v>73</v>
      </c>
      <c r="MB4" s="26" t="s">
        <v>1</v>
      </c>
      <c r="MC4" s="26" t="s">
        <v>308</v>
      </c>
      <c r="MD4" s="26" t="s">
        <v>3</v>
      </c>
      <c r="ME4" s="27" t="s">
        <v>5</v>
      </c>
      <c r="MF4" s="25" t="s">
        <v>6</v>
      </c>
      <c r="MG4" s="26" t="s">
        <v>73</v>
      </c>
      <c r="MH4" s="26" t="s">
        <v>71</v>
      </c>
      <c r="MI4" s="26" t="s">
        <v>153</v>
      </c>
      <c r="MJ4" s="26" t="s">
        <v>237</v>
      </c>
      <c r="MK4" s="26" t="s">
        <v>238</v>
      </c>
      <c r="ML4" s="26" t="s">
        <v>69</v>
      </c>
      <c r="MM4" s="26" t="s">
        <v>70</v>
      </c>
      <c r="MN4" s="28" t="s">
        <v>311</v>
      </c>
      <c r="MO4" s="28" t="s">
        <v>241</v>
      </c>
      <c r="MP4" s="27" t="s">
        <v>185</v>
      </c>
      <c r="MQ4" s="21" t="s">
        <v>73</v>
      </c>
      <c r="MR4" s="22" t="s">
        <v>1</v>
      </c>
      <c r="MS4" s="22" t="s">
        <v>308</v>
      </c>
      <c r="MT4" s="22" t="s">
        <v>3</v>
      </c>
      <c r="MU4" s="23" t="s">
        <v>5</v>
      </c>
      <c r="MV4" s="21" t="s">
        <v>6</v>
      </c>
      <c r="MW4" s="22" t="s">
        <v>73</v>
      </c>
      <c r="MX4" s="22" t="s">
        <v>71</v>
      </c>
      <c r="MY4" s="22" t="s">
        <v>153</v>
      </c>
      <c r="MZ4" s="22" t="s">
        <v>237</v>
      </c>
      <c r="NA4" s="22" t="s">
        <v>238</v>
      </c>
      <c r="NB4" s="22" t="s">
        <v>69</v>
      </c>
      <c r="NC4" s="22" t="s">
        <v>70</v>
      </c>
      <c r="ND4" s="24" t="s">
        <v>311</v>
      </c>
      <c r="NE4" s="24" t="s">
        <v>241</v>
      </c>
      <c r="NF4" s="23" t="s">
        <v>185</v>
      </c>
      <c r="NG4" s="25" t="s">
        <v>73</v>
      </c>
      <c r="NH4" s="26" t="s">
        <v>1</v>
      </c>
      <c r="NI4" s="26" t="s">
        <v>308</v>
      </c>
      <c r="NJ4" s="26" t="s">
        <v>3</v>
      </c>
      <c r="NK4" s="27" t="s">
        <v>5</v>
      </c>
      <c r="NL4" s="25" t="s">
        <v>6</v>
      </c>
      <c r="NM4" s="26" t="s">
        <v>73</v>
      </c>
      <c r="NN4" s="26" t="s">
        <v>71</v>
      </c>
      <c r="NO4" s="26" t="s">
        <v>153</v>
      </c>
      <c r="NP4" s="26" t="s">
        <v>237</v>
      </c>
      <c r="NQ4" s="26" t="s">
        <v>238</v>
      </c>
      <c r="NR4" s="26" t="s">
        <v>69</v>
      </c>
      <c r="NS4" s="26" t="s">
        <v>70</v>
      </c>
      <c r="NT4" s="28" t="s">
        <v>311</v>
      </c>
      <c r="NU4" s="28" t="s">
        <v>241</v>
      </c>
      <c r="NV4" s="27" t="s">
        <v>185</v>
      </c>
      <c r="NW4" s="21" t="s">
        <v>73</v>
      </c>
      <c r="NX4" s="22" t="s">
        <v>1</v>
      </c>
      <c r="NY4" s="22" t="s">
        <v>308</v>
      </c>
      <c r="NZ4" s="22" t="s">
        <v>3</v>
      </c>
      <c r="OA4" s="23" t="s">
        <v>5</v>
      </c>
      <c r="OB4" s="21" t="s">
        <v>6</v>
      </c>
      <c r="OC4" s="22" t="s">
        <v>73</v>
      </c>
      <c r="OD4" s="22" t="s">
        <v>71</v>
      </c>
      <c r="OE4" s="22" t="s">
        <v>153</v>
      </c>
      <c r="OF4" s="22" t="s">
        <v>237</v>
      </c>
      <c r="OG4" s="22" t="s">
        <v>238</v>
      </c>
      <c r="OH4" s="22" t="s">
        <v>69</v>
      </c>
      <c r="OI4" s="22" t="s">
        <v>70</v>
      </c>
      <c r="OJ4" s="24" t="s">
        <v>311</v>
      </c>
      <c r="OK4" s="24" t="s">
        <v>241</v>
      </c>
      <c r="OL4" s="23" t="s">
        <v>185</v>
      </c>
      <c r="OM4" s="25" t="s">
        <v>73</v>
      </c>
      <c r="ON4" s="26" t="s">
        <v>1</v>
      </c>
      <c r="OO4" s="26" t="s">
        <v>308</v>
      </c>
      <c r="OP4" s="26" t="s">
        <v>3</v>
      </c>
      <c r="OQ4" s="27" t="s">
        <v>5</v>
      </c>
      <c r="OR4" s="25" t="s">
        <v>6</v>
      </c>
      <c r="OS4" s="26" t="s">
        <v>73</v>
      </c>
      <c r="OT4" s="26" t="s">
        <v>71</v>
      </c>
      <c r="OU4" s="26" t="s">
        <v>153</v>
      </c>
      <c r="OV4" s="26" t="s">
        <v>237</v>
      </c>
      <c r="OW4" s="26" t="s">
        <v>238</v>
      </c>
      <c r="OX4" s="26" t="s">
        <v>69</v>
      </c>
      <c r="OY4" s="26" t="s">
        <v>70</v>
      </c>
      <c r="OZ4" s="28" t="s">
        <v>311</v>
      </c>
      <c r="PA4" s="28" t="s">
        <v>241</v>
      </c>
      <c r="PB4" s="27" t="s">
        <v>185</v>
      </c>
      <c r="PC4" s="21" t="s">
        <v>73</v>
      </c>
      <c r="PD4" s="22" t="s">
        <v>1</v>
      </c>
      <c r="PE4" s="22" t="s">
        <v>308</v>
      </c>
      <c r="PF4" s="22" t="s">
        <v>3</v>
      </c>
      <c r="PG4" s="23" t="s">
        <v>5</v>
      </c>
      <c r="PH4" s="21" t="s">
        <v>6</v>
      </c>
      <c r="PI4" s="22" t="s">
        <v>73</v>
      </c>
      <c r="PJ4" s="22" t="s">
        <v>71</v>
      </c>
      <c r="PK4" s="22" t="s">
        <v>153</v>
      </c>
      <c r="PL4" s="22" t="s">
        <v>237</v>
      </c>
      <c r="PM4" s="22" t="s">
        <v>238</v>
      </c>
      <c r="PN4" s="22" t="s">
        <v>69</v>
      </c>
      <c r="PO4" s="22" t="s">
        <v>70</v>
      </c>
      <c r="PP4" s="24" t="s">
        <v>311</v>
      </c>
      <c r="PQ4" s="24" t="s">
        <v>241</v>
      </c>
      <c r="PR4" s="23" t="s">
        <v>185</v>
      </c>
      <c r="PS4" s="25" t="s">
        <v>73</v>
      </c>
      <c r="PT4" s="26" t="s">
        <v>1</v>
      </c>
      <c r="PU4" s="26" t="s">
        <v>308</v>
      </c>
      <c r="PV4" s="26" t="s">
        <v>3</v>
      </c>
      <c r="PW4" s="27" t="s">
        <v>5</v>
      </c>
      <c r="PX4" s="25" t="s">
        <v>6</v>
      </c>
      <c r="PY4" s="26" t="s">
        <v>73</v>
      </c>
      <c r="PZ4" s="26" t="s">
        <v>71</v>
      </c>
      <c r="QA4" s="26" t="s">
        <v>153</v>
      </c>
      <c r="QB4" s="26" t="s">
        <v>237</v>
      </c>
      <c r="QC4" s="26" t="s">
        <v>238</v>
      </c>
      <c r="QD4" s="26" t="s">
        <v>69</v>
      </c>
      <c r="QE4" s="26" t="s">
        <v>70</v>
      </c>
      <c r="QF4" s="28" t="s">
        <v>311</v>
      </c>
      <c r="QG4" s="28" t="s">
        <v>241</v>
      </c>
      <c r="QH4" s="27" t="s">
        <v>185</v>
      </c>
      <c r="QI4" s="21" t="s">
        <v>73</v>
      </c>
      <c r="QJ4" s="22" t="s">
        <v>1</v>
      </c>
      <c r="QK4" s="22" t="s">
        <v>308</v>
      </c>
      <c r="QL4" s="22" t="s">
        <v>3</v>
      </c>
      <c r="QM4" s="23" t="s">
        <v>5</v>
      </c>
      <c r="QN4" s="21" t="s">
        <v>6</v>
      </c>
      <c r="QO4" s="22" t="s">
        <v>73</v>
      </c>
      <c r="QP4" s="22" t="s">
        <v>71</v>
      </c>
      <c r="QQ4" s="22" t="s">
        <v>153</v>
      </c>
      <c r="QR4" s="22" t="s">
        <v>237</v>
      </c>
      <c r="QS4" s="22" t="s">
        <v>238</v>
      </c>
      <c r="QT4" s="22" t="s">
        <v>69</v>
      </c>
      <c r="QU4" s="22" t="s">
        <v>70</v>
      </c>
      <c r="QV4" s="24" t="s">
        <v>311</v>
      </c>
      <c r="QW4" s="24" t="s">
        <v>241</v>
      </c>
      <c r="QX4" s="23" t="s">
        <v>185</v>
      </c>
      <c r="QY4" s="25" t="s">
        <v>73</v>
      </c>
      <c r="QZ4" s="26" t="s">
        <v>1</v>
      </c>
      <c r="RA4" s="26" t="s">
        <v>308</v>
      </c>
      <c r="RB4" s="26" t="s">
        <v>3</v>
      </c>
      <c r="RC4" s="27" t="s">
        <v>5</v>
      </c>
      <c r="RD4" s="25" t="s">
        <v>6</v>
      </c>
      <c r="RE4" s="26" t="s">
        <v>73</v>
      </c>
      <c r="RF4" s="26" t="s">
        <v>71</v>
      </c>
      <c r="RG4" s="26" t="s">
        <v>153</v>
      </c>
      <c r="RH4" s="26" t="s">
        <v>237</v>
      </c>
      <c r="RI4" s="26" t="s">
        <v>238</v>
      </c>
      <c r="RJ4" s="26" t="s">
        <v>69</v>
      </c>
      <c r="RK4" s="26" t="s">
        <v>70</v>
      </c>
      <c r="RL4" s="28" t="s">
        <v>311</v>
      </c>
      <c r="RM4" s="28" t="s">
        <v>241</v>
      </c>
      <c r="RN4" s="27" t="s">
        <v>185</v>
      </c>
      <c r="RO4" s="21" t="s">
        <v>73</v>
      </c>
      <c r="RP4" s="22" t="s">
        <v>1</v>
      </c>
      <c r="RQ4" s="22" t="s">
        <v>308</v>
      </c>
      <c r="RR4" s="22" t="s">
        <v>3</v>
      </c>
      <c r="RS4" s="23" t="s">
        <v>5</v>
      </c>
      <c r="RT4" s="21" t="s">
        <v>6</v>
      </c>
      <c r="RU4" s="22" t="s">
        <v>73</v>
      </c>
      <c r="RV4" s="22" t="s">
        <v>71</v>
      </c>
      <c r="RW4" s="22" t="s">
        <v>153</v>
      </c>
      <c r="RX4" s="22" t="s">
        <v>237</v>
      </c>
      <c r="RY4" s="22" t="s">
        <v>238</v>
      </c>
      <c r="RZ4" s="22" t="s">
        <v>69</v>
      </c>
      <c r="SA4" s="22" t="s">
        <v>70</v>
      </c>
      <c r="SB4" s="24" t="s">
        <v>311</v>
      </c>
      <c r="SC4" s="24" t="s">
        <v>241</v>
      </c>
      <c r="SD4" s="23" t="s">
        <v>185</v>
      </c>
      <c r="SE4" s="25" t="s">
        <v>73</v>
      </c>
      <c r="SF4" s="26" t="s">
        <v>1</v>
      </c>
      <c r="SG4" s="26" t="s">
        <v>308</v>
      </c>
      <c r="SH4" s="26" t="s">
        <v>3</v>
      </c>
      <c r="SI4" s="27" t="s">
        <v>5</v>
      </c>
      <c r="SJ4" s="25" t="s">
        <v>6</v>
      </c>
      <c r="SK4" s="26" t="s">
        <v>73</v>
      </c>
      <c r="SL4" s="26" t="s">
        <v>71</v>
      </c>
      <c r="SM4" s="26" t="s">
        <v>153</v>
      </c>
      <c r="SN4" s="26" t="s">
        <v>237</v>
      </c>
      <c r="SO4" s="26" t="s">
        <v>238</v>
      </c>
      <c r="SP4" s="26" t="s">
        <v>69</v>
      </c>
      <c r="SQ4" s="26" t="s">
        <v>70</v>
      </c>
      <c r="SR4" s="28" t="s">
        <v>311</v>
      </c>
      <c r="SS4" s="28" t="s">
        <v>241</v>
      </c>
      <c r="ST4" s="27" t="s">
        <v>185</v>
      </c>
      <c r="SU4" s="21" t="s">
        <v>73</v>
      </c>
      <c r="SV4" s="22" t="s">
        <v>1</v>
      </c>
      <c r="SW4" s="22" t="s">
        <v>308</v>
      </c>
      <c r="SX4" s="22" t="s">
        <v>3</v>
      </c>
      <c r="SY4" s="23" t="s">
        <v>5</v>
      </c>
      <c r="SZ4" s="21" t="s">
        <v>6</v>
      </c>
      <c r="TA4" s="22" t="s">
        <v>73</v>
      </c>
      <c r="TB4" s="22" t="s">
        <v>71</v>
      </c>
      <c r="TC4" s="22" t="s">
        <v>153</v>
      </c>
      <c r="TD4" s="22" t="s">
        <v>237</v>
      </c>
      <c r="TE4" s="22" t="s">
        <v>238</v>
      </c>
      <c r="TF4" s="22" t="s">
        <v>69</v>
      </c>
      <c r="TG4" s="22" t="s">
        <v>70</v>
      </c>
      <c r="TH4" s="24" t="s">
        <v>311</v>
      </c>
      <c r="TI4" s="24" t="s">
        <v>241</v>
      </c>
      <c r="TJ4" s="23" t="s">
        <v>185</v>
      </c>
      <c r="TK4" s="25" t="s">
        <v>73</v>
      </c>
      <c r="TL4" s="26" t="s">
        <v>1</v>
      </c>
      <c r="TM4" s="26" t="s">
        <v>308</v>
      </c>
      <c r="TN4" s="26" t="s">
        <v>3</v>
      </c>
      <c r="TO4" s="27" t="s">
        <v>5</v>
      </c>
      <c r="TP4" s="25" t="s">
        <v>6</v>
      </c>
      <c r="TQ4" s="26" t="s">
        <v>73</v>
      </c>
      <c r="TR4" s="26" t="s">
        <v>71</v>
      </c>
      <c r="TS4" s="26" t="s">
        <v>153</v>
      </c>
      <c r="TT4" s="26" t="s">
        <v>237</v>
      </c>
      <c r="TU4" s="26" t="s">
        <v>238</v>
      </c>
      <c r="TV4" s="26" t="s">
        <v>69</v>
      </c>
      <c r="TW4" s="26" t="s">
        <v>70</v>
      </c>
      <c r="TX4" s="28" t="s">
        <v>311</v>
      </c>
      <c r="TY4" s="28" t="s">
        <v>241</v>
      </c>
      <c r="TZ4" s="27" t="s">
        <v>185</v>
      </c>
      <c r="UA4" s="21" t="s">
        <v>73</v>
      </c>
      <c r="UB4" s="22" t="s">
        <v>1</v>
      </c>
      <c r="UC4" s="22" t="s">
        <v>308</v>
      </c>
      <c r="UD4" s="22" t="s">
        <v>3</v>
      </c>
      <c r="UE4" s="23" t="s">
        <v>5</v>
      </c>
      <c r="UF4" s="21" t="s">
        <v>6</v>
      </c>
      <c r="UG4" s="22" t="s">
        <v>73</v>
      </c>
      <c r="UH4" s="22" t="s">
        <v>71</v>
      </c>
      <c r="UI4" s="22" t="s">
        <v>153</v>
      </c>
      <c r="UJ4" s="22" t="s">
        <v>237</v>
      </c>
      <c r="UK4" s="22" t="s">
        <v>238</v>
      </c>
      <c r="UL4" s="22" t="s">
        <v>69</v>
      </c>
      <c r="UM4" s="22" t="s">
        <v>70</v>
      </c>
      <c r="UN4" s="24" t="s">
        <v>311</v>
      </c>
      <c r="UO4" s="24" t="s">
        <v>241</v>
      </c>
      <c r="UP4" s="23" t="s">
        <v>185</v>
      </c>
      <c r="UQ4" s="25" t="s">
        <v>73</v>
      </c>
      <c r="UR4" s="26" t="s">
        <v>1</v>
      </c>
      <c r="US4" s="26" t="s">
        <v>308</v>
      </c>
      <c r="UT4" s="26" t="s">
        <v>3</v>
      </c>
      <c r="UU4" s="27" t="s">
        <v>5</v>
      </c>
      <c r="UV4" s="25" t="s">
        <v>6</v>
      </c>
      <c r="UW4" s="26" t="s">
        <v>73</v>
      </c>
      <c r="UX4" s="26" t="s">
        <v>71</v>
      </c>
      <c r="UY4" s="26" t="s">
        <v>153</v>
      </c>
      <c r="UZ4" s="26" t="s">
        <v>237</v>
      </c>
      <c r="VA4" s="26" t="s">
        <v>238</v>
      </c>
      <c r="VB4" s="26" t="s">
        <v>69</v>
      </c>
      <c r="VC4" s="26" t="s">
        <v>70</v>
      </c>
      <c r="VD4" s="28" t="s">
        <v>311</v>
      </c>
      <c r="VE4" s="28" t="s">
        <v>241</v>
      </c>
      <c r="VF4" s="27" t="s">
        <v>185</v>
      </c>
      <c r="VG4" s="21" t="s">
        <v>73</v>
      </c>
      <c r="VH4" s="22" t="s">
        <v>1</v>
      </c>
      <c r="VI4" s="22" t="s">
        <v>308</v>
      </c>
      <c r="VJ4" s="22" t="s">
        <v>3</v>
      </c>
      <c r="VK4" s="23" t="s">
        <v>5</v>
      </c>
      <c r="VL4" s="21" t="s">
        <v>6</v>
      </c>
      <c r="VM4" s="22" t="s">
        <v>73</v>
      </c>
      <c r="VN4" s="22" t="s">
        <v>71</v>
      </c>
      <c r="VO4" s="22" t="s">
        <v>153</v>
      </c>
      <c r="VP4" s="22" t="s">
        <v>237</v>
      </c>
      <c r="VQ4" s="22" t="s">
        <v>238</v>
      </c>
      <c r="VR4" s="22" t="s">
        <v>69</v>
      </c>
      <c r="VS4" s="22" t="s">
        <v>70</v>
      </c>
      <c r="VT4" s="24" t="s">
        <v>311</v>
      </c>
      <c r="VU4" s="24" t="s">
        <v>241</v>
      </c>
      <c r="VV4" s="23" t="s">
        <v>185</v>
      </c>
      <c r="VW4" s="25" t="s">
        <v>73</v>
      </c>
      <c r="VX4" s="26" t="s">
        <v>1</v>
      </c>
      <c r="VY4" s="26" t="s">
        <v>308</v>
      </c>
      <c r="VZ4" s="26" t="s">
        <v>3</v>
      </c>
      <c r="WA4" s="27" t="s">
        <v>5</v>
      </c>
      <c r="WB4" s="25" t="s">
        <v>6</v>
      </c>
      <c r="WC4" s="26" t="s">
        <v>73</v>
      </c>
      <c r="WD4" s="26" t="s">
        <v>71</v>
      </c>
      <c r="WE4" s="26" t="s">
        <v>153</v>
      </c>
      <c r="WF4" s="26" t="s">
        <v>237</v>
      </c>
      <c r="WG4" s="26" t="s">
        <v>238</v>
      </c>
      <c r="WH4" s="26" t="s">
        <v>69</v>
      </c>
      <c r="WI4" s="26" t="s">
        <v>70</v>
      </c>
      <c r="WJ4" s="28" t="s">
        <v>311</v>
      </c>
      <c r="WK4" s="28" t="s">
        <v>241</v>
      </c>
      <c r="WL4" s="27" t="s">
        <v>185</v>
      </c>
      <c r="WM4" s="21" t="s">
        <v>73</v>
      </c>
      <c r="WN4" s="22" t="s">
        <v>1</v>
      </c>
      <c r="WO4" s="22" t="s">
        <v>308</v>
      </c>
      <c r="WP4" s="22" t="s">
        <v>3</v>
      </c>
      <c r="WQ4" s="23" t="s">
        <v>5</v>
      </c>
      <c r="WR4" s="21" t="s">
        <v>6</v>
      </c>
      <c r="WS4" s="22" t="s">
        <v>73</v>
      </c>
      <c r="WT4" s="22" t="s">
        <v>71</v>
      </c>
      <c r="WU4" s="22" t="s">
        <v>153</v>
      </c>
      <c r="WV4" s="22" t="s">
        <v>237</v>
      </c>
      <c r="WW4" s="22" t="s">
        <v>238</v>
      </c>
      <c r="WX4" s="22" t="s">
        <v>69</v>
      </c>
      <c r="WY4" s="22" t="s">
        <v>70</v>
      </c>
      <c r="WZ4" s="24" t="s">
        <v>311</v>
      </c>
      <c r="XA4" s="24" t="s">
        <v>241</v>
      </c>
      <c r="XB4" s="23" t="s">
        <v>185</v>
      </c>
      <c r="XC4" s="25" t="s">
        <v>73</v>
      </c>
      <c r="XD4" s="26" t="s">
        <v>1</v>
      </c>
      <c r="XE4" s="26" t="s">
        <v>308</v>
      </c>
      <c r="XF4" s="26" t="s">
        <v>3</v>
      </c>
      <c r="XG4" s="27" t="s">
        <v>5</v>
      </c>
      <c r="XH4" s="25" t="s">
        <v>6</v>
      </c>
      <c r="XI4" s="26" t="s">
        <v>73</v>
      </c>
      <c r="XJ4" s="26" t="s">
        <v>71</v>
      </c>
      <c r="XK4" s="26" t="s">
        <v>153</v>
      </c>
      <c r="XL4" s="26" t="s">
        <v>237</v>
      </c>
      <c r="XM4" s="26" t="s">
        <v>238</v>
      </c>
      <c r="XN4" s="26" t="s">
        <v>69</v>
      </c>
      <c r="XO4" s="26" t="s">
        <v>70</v>
      </c>
      <c r="XP4" s="28" t="s">
        <v>311</v>
      </c>
      <c r="XQ4" s="28" t="s">
        <v>241</v>
      </c>
      <c r="XR4" s="27" t="s">
        <v>185</v>
      </c>
      <c r="XS4" s="21" t="s">
        <v>73</v>
      </c>
      <c r="XT4" s="22" t="s">
        <v>1</v>
      </c>
      <c r="XU4" s="22" t="s">
        <v>308</v>
      </c>
      <c r="XV4" s="22" t="s">
        <v>3</v>
      </c>
      <c r="XW4" s="23" t="s">
        <v>5</v>
      </c>
      <c r="XX4" s="21" t="s">
        <v>6</v>
      </c>
      <c r="XY4" s="22" t="s">
        <v>73</v>
      </c>
      <c r="XZ4" s="22" t="s">
        <v>71</v>
      </c>
      <c r="YA4" s="22" t="s">
        <v>153</v>
      </c>
      <c r="YB4" s="22" t="s">
        <v>237</v>
      </c>
      <c r="YC4" s="22" t="s">
        <v>238</v>
      </c>
      <c r="YD4" s="22" t="s">
        <v>69</v>
      </c>
      <c r="YE4" s="22" t="s">
        <v>70</v>
      </c>
      <c r="YF4" s="24" t="s">
        <v>311</v>
      </c>
      <c r="YG4" s="24" t="s">
        <v>241</v>
      </c>
      <c r="YH4" s="23" t="s">
        <v>185</v>
      </c>
      <c r="YI4" s="25" t="s">
        <v>73</v>
      </c>
      <c r="YJ4" s="26" t="s">
        <v>1</v>
      </c>
      <c r="YK4" s="26" t="s">
        <v>308</v>
      </c>
      <c r="YL4" s="26" t="s">
        <v>3</v>
      </c>
      <c r="YM4" s="27" t="s">
        <v>5</v>
      </c>
      <c r="YN4" s="25" t="s">
        <v>6</v>
      </c>
      <c r="YO4" s="26" t="s">
        <v>73</v>
      </c>
      <c r="YP4" s="26" t="s">
        <v>71</v>
      </c>
      <c r="YQ4" s="26" t="s">
        <v>153</v>
      </c>
      <c r="YR4" s="26" t="s">
        <v>237</v>
      </c>
      <c r="YS4" s="26" t="s">
        <v>238</v>
      </c>
      <c r="YT4" s="26" t="s">
        <v>69</v>
      </c>
      <c r="YU4" s="26" t="s">
        <v>70</v>
      </c>
      <c r="YV4" s="28" t="s">
        <v>311</v>
      </c>
      <c r="YW4" s="28" t="s">
        <v>241</v>
      </c>
      <c r="YX4" s="27" t="s">
        <v>185</v>
      </c>
      <c r="YY4" s="21" t="s">
        <v>73</v>
      </c>
      <c r="YZ4" s="22" t="s">
        <v>1</v>
      </c>
      <c r="ZA4" s="22" t="s">
        <v>308</v>
      </c>
      <c r="ZB4" s="22" t="s">
        <v>3</v>
      </c>
      <c r="ZC4" s="23" t="s">
        <v>5</v>
      </c>
      <c r="ZD4" s="21" t="s">
        <v>6</v>
      </c>
      <c r="ZE4" s="22" t="s">
        <v>73</v>
      </c>
      <c r="ZF4" s="22" t="s">
        <v>71</v>
      </c>
      <c r="ZG4" s="22" t="s">
        <v>153</v>
      </c>
      <c r="ZH4" s="22" t="s">
        <v>237</v>
      </c>
      <c r="ZI4" s="22" t="s">
        <v>238</v>
      </c>
      <c r="ZJ4" s="22" t="s">
        <v>69</v>
      </c>
      <c r="ZK4" s="22" t="s">
        <v>70</v>
      </c>
      <c r="ZL4" s="24" t="s">
        <v>311</v>
      </c>
      <c r="ZM4" s="24" t="s">
        <v>241</v>
      </c>
      <c r="ZN4" s="23" t="s">
        <v>185</v>
      </c>
      <c r="ZO4" s="25" t="s">
        <v>73</v>
      </c>
      <c r="ZP4" s="26" t="s">
        <v>1</v>
      </c>
      <c r="ZQ4" s="26" t="s">
        <v>308</v>
      </c>
      <c r="ZR4" s="26" t="s">
        <v>3</v>
      </c>
      <c r="ZS4" s="27" t="s">
        <v>5</v>
      </c>
      <c r="ZT4" s="25" t="s">
        <v>6</v>
      </c>
      <c r="ZU4" s="26" t="s">
        <v>73</v>
      </c>
      <c r="ZV4" s="26" t="s">
        <v>71</v>
      </c>
      <c r="ZW4" s="26" t="s">
        <v>153</v>
      </c>
      <c r="ZX4" s="26" t="s">
        <v>237</v>
      </c>
      <c r="ZY4" s="26" t="s">
        <v>238</v>
      </c>
      <c r="ZZ4" s="26" t="s">
        <v>69</v>
      </c>
      <c r="AAA4" s="26" t="s">
        <v>70</v>
      </c>
      <c r="AAB4" s="28" t="s">
        <v>311</v>
      </c>
      <c r="AAC4" s="28" t="s">
        <v>241</v>
      </c>
      <c r="AAD4" s="27" t="s">
        <v>185</v>
      </c>
      <c r="AAE4" s="21" t="s">
        <v>73</v>
      </c>
      <c r="AAF4" s="22" t="s">
        <v>1</v>
      </c>
      <c r="AAG4" s="22" t="s">
        <v>308</v>
      </c>
      <c r="AAH4" s="22" t="s">
        <v>3</v>
      </c>
      <c r="AAI4" s="23" t="s">
        <v>5</v>
      </c>
      <c r="AAJ4" s="21" t="s">
        <v>6</v>
      </c>
      <c r="AAK4" s="22" t="s">
        <v>73</v>
      </c>
      <c r="AAL4" s="22" t="s">
        <v>71</v>
      </c>
      <c r="AAM4" s="22" t="s">
        <v>153</v>
      </c>
      <c r="AAN4" s="22" t="s">
        <v>237</v>
      </c>
      <c r="AAO4" s="22" t="s">
        <v>238</v>
      </c>
      <c r="AAP4" s="22" t="s">
        <v>69</v>
      </c>
      <c r="AAQ4" s="22" t="s">
        <v>70</v>
      </c>
      <c r="AAR4" s="24" t="s">
        <v>311</v>
      </c>
      <c r="AAS4" s="24" t="s">
        <v>241</v>
      </c>
      <c r="AAT4" s="23" t="s">
        <v>185</v>
      </c>
      <c r="AAU4" s="25" t="s">
        <v>73</v>
      </c>
      <c r="AAV4" s="26" t="s">
        <v>1</v>
      </c>
      <c r="AAW4" s="26" t="s">
        <v>308</v>
      </c>
      <c r="AAX4" s="26" t="s">
        <v>3</v>
      </c>
      <c r="AAY4" s="27" t="s">
        <v>5</v>
      </c>
      <c r="AAZ4" s="25" t="s">
        <v>6</v>
      </c>
      <c r="ABA4" s="26" t="s">
        <v>73</v>
      </c>
      <c r="ABB4" s="26" t="s">
        <v>71</v>
      </c>
      <c r="ABC4" s="26" t="s">
        <v>153</v>
      </c>
      <c r="ABD4" s="26" t="s">
        <v>237</v>
      </c>
      <c r="ABE4" s="26" t="s">
        <v>238</v>
      </c>
      <c r="ABF4" s="26" t="s">
        <v>69</v>
      </c>
      <c r="ABG4" s="26" t="s">
        <v>70</v>
      </c>
      <c r="ABH4" s="28" t="s">
        <v>311</v>
      </c>
      <c r="ABI4" s="28" t="s">
        <v>241</v>
      </c>
      <c r="ABJ4" s="27" t="s">
        <v>185</v>
      </c>
      <c r="ABK4" s="21" t="s">
        <v>73</v>
      </c>
      <c r="ABL4" s="22" t="s">
        <v>1</v>
      </c>
      <c r="ABM4" s="22" t="s">
        <v>308</v>
      </c>
      <c r="ABN4" s="22" t="s">
        <v>3</v>
      </c>
      <c r="ABO4" s="23" t="s">
        <v>5</v>
      </c>
      <c r="ABP4" s="21" t="s">
        <v>6</v>
      </c>
      <c r="ABQ4" s="22" t="s">
        <v>73</v>
      </c>
      <c r="ABR4" s="22" t="s">
        <v>71</v>
      </c>
      <c r="ABS4" s="22" t="s">
        <v>153</v>
      </c>
      <c r="ABT4" s="22" t="s">
        <v>237</v>
      </c>
      <c r="ABU4" s="22" t="s">
        <v>238</v>
      </c>
      <c r="ABV4" s="22" t="s">
        <v>69</v>
      </c>
      <c r="ABW4" s="22" t="s">
        <v>70</v>
      </c>
      <c r="ABX4" s="24" t="s">
        <v>311</v>
      </c>
      <c r="ABY4" s="24" t="s">
        <v>241</v>
      </c>
      <c r="ABZ4" s="23" t="s">
        <v>185</v>
      </c>
      <c r="ACA4" s="25" t="s">
        <v>73</v>
      </c>
      <c r="ACB4" s="26" t="s">
        <v>1</v>
      </c>
      <c r="ACC4" s="26" t="s">
        <v>308</v>
      </c>
      <c r="ACD4" s="26" t="s">
        <v>3</v>
      </c>
      <c r="ACE4" s="27" t="s">
        <v>5</v>
      </c>
      <c r="ACF4" s="25" t="s">
        <v>6</v>
      </c>
      <c r="ACG4" s="26" t="s">
        <v>73</v>
      </c>
      <c r="ACH4" s="26" t="s">
        <v>71</v>
      </c>
      <c r="ACI4" s="26" t="s">
        <v>153</v>
      </c>
      <c r="ACJ4" s="26" t="s">
        <v>237</v>
      </c>
      <c r="ACK4" s="26" t="s">
        <v>238</v>
      </c>
      <c r="ACL4" s="26" t="s">
        <v>69</v>
      </c>
      <c r="ACM4" s="26" t="s">
        <v>70</v>
      </c>
      <c r="ACN4" s="28" t="s">
        <v>311</v>
      </c>
      <c r="ACO4" s="28" t="s">
        <v>241</v>
      </c>
      <c r="ACP4" s="27" t="s">
        <v>185</v>
      </c>
      <c r="ACQ4" s="21" t="s">
        <v>73</v>
      </c>
      <c r="ACR4" s="22" t="s">
        <v>1</v>
      </c>
      <c r="ACS4" s="22" t="s">
        <v>308</v>
      </c>
      <c r="ACT4" s="22" t="s">
        <v>3</v>
      </c>
      <c r="ACU4" s="23" t="s">
        <v>5</v>
      </c>
      <c r="ACV4" s="21" t="s">
        <v>6</v>
      </c>
      <c r="ACW4" s="22" t="s">
        <v>73</v>
      </c>
      <c r="ACX4" s="22" t="s">
        <v>71</v>
      </c>
      <c r="ACY4" s="22" t="s">
        <v>153</v>
      </c>
      <c r="ACZ4" s="22" t="s">
        <v>237</v>
      </c>
      <c r="ADA4" s="22" t="s">
        <v>238</v>
      </c>
      <c r="ADB4" s="22" t="s">
        <v>69</v>
      </c>
      <c r="ADC4" s="22" t="s">
        <v>70</v>
      </c>
      <c r="ADD4" s="24" t="s">
        <v>311</v>
      </c>
      <c r="ADE4" s="24" t="s">
        <v>241</v>
      </c>
      <c r="ADF4" s="23" t="s">
        <v>185</v>
      </c>
      <c r="ADG4" s="25" t="s">
        <v>73</v>
      </c>
      <c r="ADH4" s="26" t="s">
        <v>1</v>
      </c>
      <c r="ADI4" s="26" t="s">
        <v>308</v>
      </c>
      <c r="ADJ4" s="26" t="s">
        <v>3</v>
      </c>
      <c r="ADK4" s="27" t="s">
        <v>5</v>
      </c>
      <c r="ADL4" s="25" t="s">
        <v>6</v>
      </c>
      <c r="ADM4" s="26" t="s">
        <v>73</v>
      </c>
      <c r="ADN4" s="26" t="s">
        <v>71</v>
      </c>
      <c r="ADO4" s="26" t="s">
        <v>153</v>
      </c>
      <c r="ADP4" s="26" t="s">
        <v>237</v>
      </c>
      <c r="ADQ4" s="26" t="s">
        <v>238</v>
      </c>
      <c r="ADR4" s="26" t="s">
        <v>69</v>
      </c>
      <c r="ADS4" s="26" t="s">
        <v>70</v>
      </c>
      <c r="ADT4" s="28" t="s">
        <v>311</v>
      </c>
      <c r="ADU4" s="28" t="s">
        <v>241</v>
      </c>
      <c r="ADV4" s="27" t="s">
        <v>185</v>
      </c>
      <c r="ADW4" s="21" t="s">
        <v>73</v>
      </c>
      <c r="ADX4" s="22" t="s">
        <v>1</v>
      </c>
      <c r="ADY4" s="22" t="s">
        <v>308</v>
      </c>
      <c r="ADZ4" s="22" t="s">
        <v>3</v>
      </c>
      <c r="AEA4" s="23" t="s">
        <v>5</v>
      </c>
      <c r="AEB4" s="21" t="s">
        <v>6</v>
      </c>
      <c r="AEC4" s="22" t="s">
        <v>73</v>
      </c>
      <c r="AED4" s="22" t="s">
        <v>71</v>
      </c>
      <c r="AEE4" s="22" t="s">
        <v>153</v>
      </c>
      <c r="AEF4" s="22" t="s">
        <v>237</v>
      </c>
      <c r="AEG4" s="22" t="s">
        <v>238</v>
      </c>
      <c r="AEH4" s="22" t="s">
        <v>69</v>
      </c>
      <c r="AEI4" s="22" t="s">
        <v>70</v>
      </c>
      <c r="AEJ4" s="24" t="s">
        <v>311</v>
      </c>
      <c r="AEK4" s="24" t="s">
        <v>241</v>
      </c>
      <c r="AEL4" s="23" t="s">
        <v>185</v>
      </c>
      <c r="AEM4" s="25" t="s">
        <v>73</v>
      </c>
      <c r="AEN4" s="26" t="s">
        <v>1</v>
      </c>
      <c r="AEO4" s="26" t="s">
        <v>308</v>
      </c>
      <c r="AEP4" s="26" t="s">
        <v>3</v>
      </c>
      <c r="AEQ4" s="27" t="s">
        <v>5</v>
      </c>
      <c r="AER4" s="25" t="s">
        <v>6</v>
      </c>
      <c r="AES4" s="26" t="s">
        <v>73</v>
      </c>
      <c r="AET4" s="26" t="s">
        <v>71</v>
      </c>
      <c r="AEU4" s="26" t="s">
        <v>153</v>
      </c>
      <c r="AEV4" s="26" t="s">
        <v>237</v>
      </c>
      <c r="AEW4" s="26" t="s">
        <v>238</v>
      </c>
      <c r="AEX4" s="26" t="s">
        <v>69</v>
      </c>
      <c r="AEY4" s="26" t="s">
        <v>70</v>
      </c>
      <c r="AEZ4" s="28" t="s">
        <v>311</v>
      </c>
      <c r="AFA4" s="28" t="s">
        <v>241</v>
      </c>
      <c r="AFB4" s="27" t="s">
        <v>185</v>
      </c>
      <c r="AFC4" s="21" t="s">
        <v>73</v>
      </c>
      <c r="AFD4" s="22" t="s">
        <v>1</v>
      </c>
      <c r="AFE4" s="22" t="s">
        <v>308</v>
      </c>
      <c r="AFF4" s="22" t="s">
        <v>3</v>
      </c>
      <c r="AFG4" s="23" t="s">
        <v>5</v>
      </c>
      <c r="AFH4" s="21" t="s">
        <v>6</v>
      </c>
      <c r="AFI4" s="22" t="s">
        <v>73</v>
      </c>
      <c r="AFJ4" s="22" t="s">
        <v>71</v>
      </c>
      <c r="AFK4" s="22" t="s">
        <v>153</v>
      </c>
      <c r="AFL4" s="22" t="s">
        <v>237</v>
      </c>
      <c r="AFM4" s="22" t="s">
        <v>238</v>
      </c>
      <c r="AFN4" s="22" t="s">
        <v>69</v>
      </c>
      <c r="AFO4" s="22" t="s">
        <v>70</v>
      </c>
      <c r="AFP4" s="24" t="s">
        <v>311</v>
      </c>
      <c r="AFQ4" s="24" t="s">
        <v>241</v>
      </c>
      <c r="AFR4" s="23" t="s">
        <v>185</v>
      </c>
      <c r="AFS4" s="25" t="s">
        <v>73</v>
      </c>
      <c r="AFT4" s="26" t="s">
        <v>1</v>
      </c>
      <c r="AFU4" s="26" t="s">
        <v>308</v>
      </c>
      <c r="AFV4" s="26" t="s">
        <v>3</v>
      </c>
      <c r="AFW4" s="27" t="s">
        <v>5</v>
      </c>
      <c r="AFX4" s="25" t="s">
        <v>6</v>
      </c>
      <c r="AFY4" s="26" t="s">
        <v>73</v>
      </c>
      <c r="AFZ4" s="26" t="s">
        <v>71</v>
      </c>
      <c r="AGA4" s="26" t="s">
        <v>153</v>
      </c>
      <c r="AGB4" s="26" t="s">
        <v>237</v>
      </c>
      <c r="AGC4" s="26" t="s">
        <v>238</v>
      </c>
      <c r="AGD4" s="26" t="s">
        <v>69</v>
      </c>
      <c r="AGE4" s="26" t="s">
        <v>70</v>
      </c>
      <c r="AGF4" s="28" t="s">
        <v>311</v>
      </c>
      <c r="AGG4" s="28" t="s">
        <v>241</v>
      </c>
      <c r="AGH4" s="27" t="s">
        <v>185</v>
      </c>
      <c r="AGI4" s="21" t="s">
        <v>73</v>
      </c>
      <c r="AGJ4" s="22" t="s">
        <v>1</v>
      </c>
      <c r="AGK4" s="22" t="s">
        <v>308</v>
      </c>
      <c r="AGL4" s="22" t="s">
        <v>3</v>
      </c>
      <c r="AGM4" s="23" t="s">
        <v>5</v>
      </c>
      <c r="AGN4" s="21" t="s">
        <v>6</v>
      </c>
      <c r="AGO4" s="22" t="s">
        <v>73</v>
      </c>
      <c r="AGP4" s="22" t="s">
        <v>71</v>
      </c>
      <c r="AGQ4" s="22" t="s">
        <v>153</v>
      </c>
      <c r="AGR4" s="22" t="s">
        <v>237</v>
      </c>
      <c r="AGS4" s="22" t="s">
        <v>238</v>
      </c>
      <c r="AGT4" s="22" t="s">
        <v>69</v>
      </c>
      <c r="AGU4" s="22" t="s">
        <v>70</v>
      </c>
      <c r="AGV4" s="24" t="s">
        <v>311</v>
      </c>
      <c r="AGW4" s="24" t="s">
        <v>241</v>
      </c>
      <c r="AGX4" s="23" t="s">
        <v>185</v>
      </c>
      <c r="AGY4" s="25" t="s">
        <v>73</v>
      </c>
      <c r="AGZ4" s="26" t="s">
        <v>1</v>
      </c>
      <c r="AHA4" s="26" t="s">
        <v>308</v>
      </c>
      <c r="AHB4" s="26" t="s">
        <v>3</v>
      </c>
      <c r="AHC4" s="27" t="s">
        <v>5</v>
      </c>
      <c r="AHD4" s="25" t="s">
        <v>6</v>
      </c>
      <c r="AHE4" s="26" t="s">
        <v>73</v>
      </c>
      <c r="AHF4" s="26" t="s">
        <v>71</v>
      </c>
      <c r="AHG4" s="26" t="s">
        <v>153</v>
      </c>
      <c r="AHH4" s="26" t="s">
        <v>237</v>
      </c>
      <c r="AHI4" s="26" t="s">
        <v>238</v>
      </c>
      <c r="AHJ4" s="26" t="s">
        <v>69</v>
      </c>
      <c r="AHK4" s="26" t="s">
        <v>70</v>
      </c>
      <c r="AHL4" s="28" t="s">
        <v>311</v>
      </c>
      <c r="AHM4" s="28" t="s">
        <v>241</v>
      </c>
      <c r="AHN4" s="27" t="s">
        <v>185</v>
      </c>
      <c r="AHO4" s="21" t="s">
        <v>73</v>
      </c>
      <c r="AHP4" s="22" t="s">
        <v>1</v>
      </c>
      <c r="AHQ4" s="22" t="s">
        <v>308</v>
      </c>
      <c r="AHR4" s="22" t="s">
        <v>3</v>
      </c>
      <c r="AHS4" s="23" t="s">
        <v>5</v>
      </c>
      <c r="AHT4" s="21" t="s">
        <v>6</v>
      </c>
      <c r="AHU4" s="22" t="s">
        <v>73</v>
      </c>
      <c r="AHV4" s="22" t="s">
        <v>71</v>
      </c>
      <c r="AHW4" s="22" t="s">
        <v>153</v>
      </c>
      <c r="AHX4" s="22" t="s">
        <v>237</v>
      </c>
      <c r="AHY4" s="22" t="s">
        <v>238</v>
      </c>
      <c r="AHZ4" s="22" t="s">
        <v>69</v>
      </c>
      <c r="AIA4" s="22" t="s">
        <v>70</v>
      </c>
      <c r="AIB4" s="24" t="s">
        <v>311</v>
      </c>
      <c r="AIC4" s="24" t="s">
        <v>241</v>
      </c>
      <c r="AID4" s="23" t="s">
        <v>185</v>
      </c>
      <c r="AIE4" s="25" t="s">
        <v>73</v>
      </c>
      <c r="AIF4" s="26" t="s">
        <v>1</v>
      </c>
      <c r="AIG4" s="26" t="s">
        <v>308</v>
      </c>
      <c r="AIH4" s="26" t="s">
        <v>3</v>
      </c>
      <c r="AII4" s="27" t="s">
        <v>5</v>
      </c>
      <c r="AIJ4" s="25" t="s">
        <v>6</v>
      </c>
      <c r="AIK4" s="26" t="s">
        <v>73</v>
      </c>
      <c r="AIL4" s="26" t="s">
        <v>71</v>
      </c>
      <c r="AIM4" s="26" t="s">
        <v>153</v>
      </c>
      <c r="AIN4" s="26" t="s">
        <v>237</v>
      </c>
      <c r="AIO4" s="26" t="s">
        <v>238</v>
      </c>
      <c r="AIP4" s="26" t="s">
        <v>69</v>
      </c>
      <c r="AIQ4" s="26" t="s">
        <v>70</v>
      </c>
      <c r="AIR4" s="28" t="s">
        <v>311</v>
      </c>
      <c r="AIS4" s="28" t="s">
        <v>241</v>
      </c>
      <c r="AIT4" s="27" t="s">
        <v>185</v>
      </c>
      <c r="AIU4" s="21" t="s">
        <v>73</v>
      </c>
      <c r="AIV4" s="22" t="s">
        <v>1</v>
      </c>
      <c r="AIW4" s="22" t="s">
        <v>308</v>
      </c>
      <c r="AIX4" s="22" t="s">
        <v>3</v>
      </c>
      <c r="AIY4" s="23" t="s">
        <v>5</v>
      </c>
      <c r="AIZ4" s="21" t="s">
        <v>6</v>
      </c>
      <c r="AJA4" s="22" t="s">
        <v>73</v>
      </c>
      <c r="AJB4" s="22" t="s">
        <v>71</v>
      </c>
      <c r="AJC4" s="22" t="s">
        <v>153</v>
      </c>
      <c r="AJD4" s="22" t="s">
        <v>237</v>
      </c>
      <c r="AJE4" s="22" t="s">
        <v>238</v>
      </c>
      <c r="AJF4" s="22" t="s">
        <v>69</v>
      </c>
      <c r="AJG4" s="22" t="s">
        <v>70</v>
      </c>
      <c r="AJH4" s="24" t="s">
        <v>311</v>
      </c>
      <c r="AJI4" s="24" t="s">
        <v>241</v>
      </c>
      <c r="AJJ4" s="23" t="s">
        <v>185</v>
      </c>
      <c r="AJK4" s="25" t="s">
        <v>73</v>
      </c>
      <c r="AJL4" s="26" t="s">
        <v>1</v>
      </c>
      <c r="AJM4" s="26" t="s">
        <v>308</v>
      </c>
      <c r="AJN4" s="26" t="s">
        <v>3</v>
      </c>
      <c r="AJO4" s="27" t="s">
        <v>5</v>
      </c>
      <c r="AJP4" s="25" t="s">
        <v>6</v>
      </c>
      <c r="AJQ4" s="26" t="s">
        <v>73</v>
      </c>
      <c r="AJR4" s="26" t="s">
        <v>71</v>
      </c>
      <c r="AJS4" s="26" t="s">
        <v>153</v>
      </c>
      <c r="AJT4" s="26" t="s">
        <v>237</v>
      </c>
      <c r="AJU4" s="26" t="s">
        <v>238</v>
      </c>
      <c r="AJV4" s="26" t="s">
        <v>69</v>
      </c>
      <c r="AJW4" s="26" t="s">
        <v>70</v>
      </c>
      <c r="AJX4" s="28" t="s">
        <v>311</v>
      </c>
      <c r="AJY4" s="28" t="s">
        <v>241</v>
      </c>
      <c r="AJZ4" s="27" t="s">
        <v>185</v>
      </c>
      <c r="AKA4" s="21" t="s">
        <v>73</v>
      </c>
      <c r="AKB4" s="22" t="s">
        <v>1</v>
      </c>
      <c r="AKC4" s="22" t="s">
        <v>308</v>
      </c>
      <c r="AKD4" s="22" t="s">
        <v>3</v>
      </c>
      <c r="AKE4" s="23" t="s">
        <v>5</v>
      </c>
      <c r="AKF4" s="21" t="s">
        <v>6</v>
      </c>
      <c r="AKG4" s="22" t="s">
        <v>73</v>
      </c>
      <c r="AKH4" s="22" t="s">
        <v>71</v>
      </c>
      <c r="AKI4" s="22" t="s">
        <v>153</v>
      </c>
      <c r="AKJ4" s="22" t="s">
        <v>237</v>
      </c>
      <c r="AKK4" s="22" t="s">
        <v>238</v>
      </c>
      <c r="AKL4" s="22" t="s">
        <v>69</v>
      </c>
      <c r="AKM4" s="22" t="s">
        <v>70</v>
      </c>
      <c r="AKN4" s="24" t="s">
        <v>311</v>
      </c>
      <c r="AKO4" s="24" t="s">
        <v>241</v>
      </c>
      <c r="AKP4" s="23" t="s">
        <v>185</v>
      </c>
      <c r="AKQ4" s="25" t="s">
        <v>73</v>
      </c>
      <c r="AKR4" s="26" t="s">
        <v>1</v>
      </c>
      <c r="AKS4" s="26" t="s">
        <v>308</v>
      </c>
      <c r="AKT4" s="26" t="s">
        <v>3</v>
      </c>
      <c r="AKU4" s="27" t="s">
        <v>5</v>
      </c>
      <c r="AKV4" s="25" t="s">
        <v>6</v>
      </c>
      <c r="AKW4" s="26" t="s">
        <v>73</v>
      </c>
      <c r="AKX4" s="26" t="s">
        <v>71</v>
      </c>
      <c r="AKY4" s="26" t="s">
        <v>153</v>
      </c>
      <c r="AKZ4" s="26" t="s">
        <v>237</v>
      </c>
      <c r="ALA4" s="26" t="s">
        <v>238</v>
      </c>
      <c r="ALB4" s="26" t="s">
        <v>69</v>
      </c>
      <c r="ALC4" s="26" t="s">
        <v>70</v>
      </c>
      <c r="ALD4" s="28" t="s">
        <v>311</v>
      </c>
      <c r="ALE4" s="28" t="s">
        <v>241</v>
      </c>
      <c r="ALF4" s="27" t="s">
        <v>185</v>
      </c>
    </row>
    <row r="5" spans="1:994" ht="20.25" customHeight="1">
      <c r="B5" s="29">
        <f ca="1">NOW()</f>
        <v>45071.553518055553</v>
      </c>
      <c r="C5" s="176">
        <f>保険料試算!D8</f>
        <v>0</v>
      </c>
      <c r="D5" s="177">
        <f>保険料試算!D12</f>
        <v>0</v>
      </c>
      <c r="E5" s="177">
        <f>保険料試算!D16</f>
        <v>0</v>
      </c>
      <c r="F5" s="177">
        <v>100</v>
      </c>
      <c r="G5" s="177">
        <f>保険料試算!D18</f>
        <v>0</v>
      </c>
      <c r="H5" s="178"/>
      <c r="I5" s="178"/>
      <c r="J5" s="177">
        <f>保険料試算!D14</f>
        <v>0</v>
      </c>
      <c r="K5" s="179">
        <f>保険料試算!D10</f>
        <v>0</v>
      </c>
      <c r="L5" s="180">
        <f>IF(保険料試算!D20="無","",保険料試算!D20)</f>
        <v>0</v>
      </c>
      <c r="M5" s="181"/>
      <c r="N5" s="181"/>
      <c r="O5" s="182" t="str">
        <f>IF(M5="","",IF(N5="","",IF(DATE(YEAR(M5)+E5,MONTH(N5),DAY(N5))&lt;DATE(YEAR(M5)+E5,MONTH(M5),DAY(M5)),DATE(YEAR(M5)+E5+1,MONTH(N5),DAY(N5)),DATE(YEAR(M5)+E5,MONTH(N5),DAY(N5)))-DATE(YEAR(M5)+E5,MONTH(M5),DAY(M5))+1))</f>
        <v/>
      </c>
      <c r="P5" s="183" t="e">
        <f>IF(K5="","",VLOOKUP(K5,樹種コード!$B$2:$D$15,3,FALSE))</f>
        <v>#N/A</v>
      </c>
      <c r="Q5" s="184" t="e">
        <f>IF(C5="","",VLOOKUP(P5,樹種コード!$A$2:$C$15,3))</f>
        <v>#N/A</v>
      </c>
      <c r="R5" s="185" t="e">
        <f>IF(C5="","",VLOOKUP(P5,樹種コード!$A$2:$C$15,2))</f>
        <v>#N/A</v>
      </c>
      <c r="S5" s="185">
        <f t="shared" ref="S5" si="0">IF(OR(F5=0,F5=""),100,F5)</f>
        <v>100</v>
      </c>
      <c r="T5" s="185">
        <f t="shared" ref="T5" si="1">IF(OR(G5=0,G5=""),100,G5)</f>
        <v>100</v>
      </c>
      <c r="U5" s="184">
        <f>INT(S5*T5/100)</f>
        <v>100</v>
      </c>
      <c r="V5" s="186">
        <v>1</v>
      </c>
      <c r="W5" s="187" t="e">
        <f>IF(C5="","",VLOOKUP(C5,都道府県コード!$A$2:$B$48,2,FALSE))</f>
        <v>#N/A</v>
      </c>
      <c r="X5" s="30"/>
      <c r="Y5" s="35" t="str">
        <f ca="1">IFERROR(INT(SUMIF($AI$4:$ALF$4,"保険料",$AI5:$ALF5)),"-")</f>
        <v>-</v>
      </c>
      <c r="Z5" s="61" t="str">
        <f>IFERROR(IF(O5="",HLOOKUP(1+(E5-1)*16,$AI$1:$ALF$5,ROW(),FALSE),HLOOKUP(1+(E5)*16,$AI$1:$ALF$5,ROW(),FALSE)),"-")</f>
        <v>-</v>
      </c>
      <c r="AB5" s="31">
        <f t="shared" ref="AB5" si="2">IF(C5="","",I5)</f>
        <v>0</v>
      </c>
      <c r="AC5" s="32" t="str">
        <f>IF(C5="","",IF(AB5&lt;2500,'別表第４の別表５　齢級別限界生立木本数'!$B$3,IF(AB5&lt;3000,'別表第４の別表５　齢級別限界生立木本数'!$C$3,IF(AB5&lt;4000,'別表第４の別表５　齢級別限界生立木本数'!$D$3,'別表第４の別表５　齢級別限界生立木本数'!$E$3))))</f>
        <v>2000～2499</v>
      </c>
      <c r="AD5" s="32" t="e">
        <f>IF(C5="","",VLOOKUP(R5,'別表第４の別表５　齢級別限界生立木本数'!$H$3:$I$16,2,FALSE))</f>
        <v>#N/A</v>
      </c>
      <c r="AE5" s="32" t="e">
        <f>IF(C5="","",VLOOKUP(簡易保険料算出シート!D5,'別表第４の別表５　齢級別限界生立木本数'!$K$3:$L$147,2))</f>
        <v>#N/A</v>
      </c>
      <c r="AF5" s="32" t="e">
        <f>CONCATENATE(AD5,AE5)</f>
        <v>#N/A</v>
      </c>
      <c r="AG5" s="33" t="e">
        <f>IF(C5="","",INDEX('別表第４の別表５　齢級別限界生立木本数'!$B$4:$F$59,MATCH(AF5,'別表第４の別表５　齢級別限界生立木本数'!$A$4:$A$59,0),MATCH(AC5,'別表第４の別表５　齢級別限界生立木本数'!$B$3:$F$3,0)))</f>
        <v>#N/A</v>
      </c>
      <c r="AI5" s="36" t="e">
        <f t="shared" ref="AI5" si="3">IF(C5="","",INT(AJ5*AK5*AL5*AM5/100))</f>
        <v>#N/A</v>
      </c>
      <c r="AJ5" s="37" t="e">
        <f>IF(C5="","",IF(D5="","",VLOOKUP(D5,'別表第１　保険金額の標準'!$A$5:$E$200,簡易保険料算出シート!$Q5+1,FALSE)))</f>
        <v>#N/A</v>
      </c>
      <c r="AK5" s="38">
        <f t="shared" ref="AK5" si="4">U5</f>
        <v>100</v>
      </c>
      <c r="AL5" s="39">
        <f>$V5</f>
        <v>1</v>
      </c>
      <c r="AM5" s="40">
        <f>$J5</f>
        <v>0</v>
      </c>
      <c r="AN5" s="41" t="e">
        <f t="shared" ref="AN5" ca="1" si="5">IF(C5="","",ROUND(AO5*AP5/1000,2))</f>
        <v>#N/A</v>
      </c>
      <c r="AO5" s="42" t="e">
        <f t="shared" ref="AO5" si="6">AI5</f>
        <v>#N/A</v>
      </c>
      <c r="AP5" s="43" t="e">
        <f t="shared" ref="AP5" ca="1" si="7">IF(C5="","",AX5)</f>
        <v>#N/A</v>
      </c>
      <c r="AQ5" s="38" t="str">
        <f t="shared" ref="AQ5" si="8">IF(C5="","",IF($D5&gt;=$D5+$E5,"",$D5))</f>
        <v/>
      </c>
      <c r="AR5" s="38" t="e">
        <f>IF($C5="","",VLOOKUP($W5,'別表第２　保険料率'!$B$7:$G$54,IF($Q5=4,'別表第２　保険料率'!$F$55,'別表第２　保険料率'!$D$55)))</f>
        <v>#N/A</v>
      </c>
      <c r="AS5" s="38" t="e">
        <f>IF($C5="","",VLOOKUP($W5,'別表第２　保険料率'!$B$7:$G$54,IF($Q5=4,'別表第２　保険料率'!$G$55,'別表第２　保険料率'!$E$55)))</f>
        <v>#N/A</v>
      </c>
      <c r="AT5" s="44">
        <f>$AC$1</f>
        <v>0.03</v>
      </c>
      <c r="AU5" s="43" t="e">
        <f t="shared" ref="AU5" si="9">IF(C5="","",IF(L5="有",IF(AQ5&lt;$AG$1,(1-AT5)*AR5,(1-AT5)*AS5),IF(AQ5&lt;$AG$1,AR5,AS5)))</f>
        <v>#N/A</v>
      </c>
      <c r="AV5" s="45" t="e">
        <f t="shared" ref="AV5" ca="1" si="10">IF(B5="","",AU5)</f>
        <v>#N/A</v>
      </c>
      <c r="AW5" s="45" t="e">
        <f t="shared" ref="AW5" ca="1" si="11">IF(C5="","",ROUND(AV5,2))</f>
        <v>#N/A</v>
      </c>
      <c r="AX5" s="40" t="e">
        <f t="shared" ref="AX5" ca="1" si="12">IF(C5="","",ROUND(AW5,2))</f>
        <v>#N/A</v>
      </c>
      <c r="AY5" s="46" t="str">
        <f t="shared" ref="AY5" si="13">IF(BG5="","",INT(AZ5*BA5*BB5*BC5/100))</f>
        <v/>
      </c>
      <c r="AZ5" s="47" t="str">
        <f>IF(BG5="","",VLOOKUP(BG5,'別表第１　保険金額の標準'!$A$5:$E$200,簡易保険料算出シート!$Q5+1))</f>
        <v/>
      </c>
      <c r="BA5" s="48">
        <f t="shared" ref="BA5" si="14">AK5</f>
        <v>100</v>
      </c>
      <c r="BB5" s="49">
        <f>$V5</f>
        <v>1</v>
      </c>
      <c r="BC5" s="50">
        <f>$J5</f>
        <v>0</v>
      </c>
      <c r="BD5" s="51">
        <f t="shared" ref="BD5" si="15">IF(BG5="",0,IF(AN$3=$E5,ROUND(ROUND(BE5*BF5/1000,2)*$O5/365,2),ROUND(BE5*BF5/1000,2)))</f>
        <v>0</v>
      </c>
      <c r="BE5" s="52" t="str">
        <f t="shared" ref="BE5" si="16">AY5</f>
        <v/>
      </c>
      <c r="BF5" s="53" t="e">
        <f t="shared" ref="BF5" ca="1" si="17">IF(C5="","",BN5)</f>
        <v>#N/A</v>
      </c>
      <c r="BG5" s="48" t="str">
        <f t="shared" ref="BG5" si="18">IFERROR(IF($C5="","",IF(AND($O5&lt;&gt;"",AN$3=$E5),$D5+AN$3,IF(BD$3&lt;=$E5,$D5+AN$3,""))),"")</f>
        <v/>
      </c>
      <c r="BH5" s="48" t="e">
        <f>IF($C5="","",VLOOKUP($W5,'別表第２　保険料率'!$B$7:$G$54,IF($Q5=4,'別表第２　保険料率'!$F$55,'別表第２　保険料率'!$D$55)))</f>
        <v>#N/A</v>
      </c>
      <c r="BI5" s="48" t="e">
        <f>IF($C5="","",VLOOKUP($W5,'別表第２　保険料率'!$B$7:$G$54,IF($Q5=4,'別表第２　保険料率'!$G$55,'別表第２　保険料率'!$E$55)))</f>
        <v>#N/A</v>
      </c>
      <c r="BJ5" s="54">
        <f>$AD$1</f>
        <v>9.5000000000000001E-2</v>
      </c>
      <c r="BK5" s="55" t="e">
        <f t="shared" ref="BK5" si="19">IF(C5="","",IF(BG5&lt;$AG$1,(1-BJ5)*BH5,(1-BJ5)*BI5))</f>
        <v>#N/A</v>
      </c>
      <c r="BL5" s="56" t="e">
        <f ca="1">IF(AB5="","",AV5+BK5)</f>
        <v>#N/A</v>
      </c>
      <c r="BM5" s="57" t="e">
        <f t="shared" ref="BM5" ca="1" si="20">IF(C5="","",ROUND(BL5,2))</f>
        <v>#N/A</v>
      </c>
      <c r="BN5" s="58" t="e">
        <f t="shared" ref="BN5" ca="1" si="21">IF(C5="","",ROUND(BM5-AW5,2))</f>
        <v>#N/A</v>
      </c>
      <c r="BO5" s="36" t="str">
        <f t="shared" ref="BO5" si="22">IF(BW5="","",INT(BP5*BQ5*BR5*BS5/100))</f>
        <v/>
      </c>
      <c r="BP5" s="37" t="str">
        <f>IF(BW5="","",VLOOKUP(BW5,'別表第１　保険金額の標準'!$A$5:$E$200,簡易保険料算出シート!$Q5+1))</f>
        <v/>
      </c>
      <c r="BQ5" s="38">
        <f t="shared" ref="BQ5" si="23">BA5</f>
        <v>100</v>
      </c>
      <c r="BR5" s="39">
        <f t="shared" ref="BR5" si="24">$V5</f>
        <v>1</v>
      </c>
      <c r="BS5" s="40">
        <f t="shared" ref="BS5" si="25">$J5</f>
        <v>0</v>
      </c>
      <c r="BT5" s="41">
        <f t="shared" ref="BT5" si="26">IF(BW5="",0,IF(BD$3=$E5,ROUND(ROUND(BU5*BV5/1000,2)*$O5/365,2),ROUND(BU5*BV5/1000,2)))</f>
        <v>0</v>
      </c>
      <c r="BU5" s="42" t="str">
        <f t="shared" ref="BU5" si="27">BO5</f>
        <v/>
      </c>
      <c r="BV5" s="43" t="e">
        <f t="shared" ref="BV5" ca="1" si="28">IF(AC5="","",CD5)</f>
        <v>#N/A</v>
      </c>
      <c r="BW5" s="38" t="str">
        <f t="shared" ref="BW5" si="29">IFERROR(IF($C5="","",IF(AND($O5&lt;&gt;"",BD$3=$E5),$D5+BD$3,IF(BT$3&lt;=$E5,$D5+BD$3,""))),"")</f>
        <v/>
      </c>
      <c r="BX5" s="38" t="e">
        <f>IF($C5="","",VLOOKUP($W5,'別表第２　保険料率'!$B$7:$G$54,IF($Q5=4,'別表第２　保険料率'!$F$55,'別表第２　保険料率'!$D$55)))</f>
        <v>#N/A</v>
      </c>
      <c r="BY5" s="38" t="e">
        <f>IF($C5="","",VLOOKUP($W5,'別表第２　保険料率'!$B$7:$G$54,IF($Q5=4,'別表第２　保険料率'!$G$55,'別表第２　保険料率'!$E$55)))</f>
        <v>#N/A</v>
      </c>
      <c r="BZ5" s="44">
        <f>$AE$1</f>
        <v>0.13500000000000001</v>
      </c>
      <c r="CA5" s="43" t="e">
        <f t="shared" ref="CA5" si="30">IF(AC5="","",IF(BW5&lt;$AG$1,(1-BZ5)*BX5,(1-BZ5)*BY5))</f>
        <v>#N/A</v>
      </c>
      <c r="CB5" s="45" t="e">
        <f t="shared" ref="CB5" si="31">IF(AS5="","",BL5+CA5)</f>
        <v>#N/A</v>
      </c>
      <c r="CC5" s="45" t="e">
        <f>IF(AC5="","",ROUND(CB5,2))</f>
        <v>#N/A</v>
      </c>
      <c r="CD5" s="40" t="e">
        <f ca="1">IF(AC5="","",ROUND(CC5-BM5,2))</f>
        <v>#N/A</v>
      </c>
      <c r="CE5" s="46" t="str">
        <f t="shared" ref="CE5" si="32">IF(CM5="","",INT(CF5*CG5*CH5*CI5/100))</f>
        <v/>
      </c>
      <c r="CF5" s="47" t="str">
        <f>IF(CM5="","",VLOOKUP(CM5,'別表第１　保険金額の標準'!$A$5:$E$200,簡易保険料算出シート!$Q5+1))</f>
        <v/>
      </c>
      <c r="CG5" s="48">
        <f t="shared" ref="CG5" si="33">BQ5</f>
        <v>100</v>
      </c>
      <c r="CH5" s="49">
        <f t="shared" ref="CH5:DN5" si="34">$V5</f>
        <v>1</v>
      </c>
      <c r="CI5" s="50">
        <f t="shared" ref="CI5:DO5" si="35">$J5</f>
        <v>0</v>
      </c>
      <c r="CJ5" s="51">
        <f t="shared" ref="CJ5" si="36">IF(CM5="",0,IF(BT$3=$E5,ROUND(ROUND(CK5*CL5/1000,2)*$O5/365,2),ROUND(CK5*CL5/1000,2)))</f>
        <v>0</v>
      </c>
      <c r="CK5" s="52" t="str">
        <f t="shared" ref="CK5" si="37">CE5</f>
        <v/>
      </c>
      <c r="CL5" s="53" t="e">
        <f t="shared" ref="CL5" si="38">IF(AS5="","",CT5)</f>
        <v>#N/A</v>
      </c>
      <c r="CM5" s="48" t="str">
        <f t="shared" ref="CM5" si="39">IFERROR(IF($C5="","",IF(AND($O5&lt;&gt;"",BT$3=$E5),$D5+BT$3,IF(CJ$3&lt;=$E5,$D5+BT$3,""))),"")</f>
        <v/>
      </c>
      <c r="CN5" s="48" t="e">
        <f>IF($C5="","",VLOOKUP($W5,'別表第２　保険料率'!$B$7:$G$54,IF($Q5=4,'別表第２　保険料率'!$F$55,'別表第２　保険料率'!$D$55)))</f>
        <v>#N/A</v>
      </c>
      <c r="CO5" s="48" t="e">
        <f>IF($C5="","",VLOOKUP($W5,'別表第２　保険料率'!$B$7:$G$54,IF($Q5=4,'別表第２　保険料率'!$G$55,'別表第２　保険料率'!$E$55)))</f>
        <v>#N/A</v>
      </c>
      <c r="CP5" s="54">
        <f>$AE$1</f>
        <v>0.13500000000000001</v>
      </c>
      <c r="CQ5" s="55" t="e">
        <f t="shared" ref="CQ5" si="40">IF(AS5="","",IF(CM5&lt;$AG$1,(1-CP5)*CN5,(1-CP5)*CO5))</f>
        <v>#N/A</v>
      </c>
      <c r="CR5" s="56" t="e">
        <f t="shared" ref="CR5" si="41">IF(BI5="","",CB5+CQ5)</f>
        <v>#N/A</v>
      </c>
      <c r="CS5" s="57" t="e">
        <f t="shared" ref="CS5" si="42">IF(AS5="","",ROUND(CR5,2))</f>
        <v>#N/A</v>
      </c>
      <c r="CT5" s="58" t="e">
        <f t="shared" ref="CT5" si="43">IF(AS5="","",ROUND(CS5-CC5,2))</f>
        <v>#N/A</v>
      </c>
      <c r="CU5" s="36" t="str">
        <f t="shared" ref="CU5" si="44">IF(DC5="","",INT(CV5*CW5*CX5*CY5/100))</f>
        <v/>
      </c>
      <c r="CV5" s="37" t="str">
        <f>IF(DC5="","",VLOOKUP(DC5,'別表第１　保険金額の標準'!$A$5:$E$200,簡易保険料算出シート!$Q5+1))</f>
        <v/>
      </c>
      <c r="CW5" s="38">
        <f t="shared" ref="CW5" si="45">CG5</f>
        <v>100</v>
      </c>
      <c r="CX5" s="39">
        <f t="shared" ref="CX5:ED5" si="46">$V5</f>
        <v>1</v>
      </c>
      <c r="CY5" s="40">
        <f t="shared" ref="CY5:EE5" si="47">$J5</f>
        <v>0</v>
      </c>
      <c r="CZ5" s="41">
        <f t="shared" ref="CZ5" si="48">IF(DC5="",0,IF(CJ$3=$E5,ROUND(ROUND(DA5*DB5/1000,2)*$O5/365,2),ROUND(DA5*DB5/1000,2)))</f>
        <v>0</v>
      </c>
      <c r="DA5" s="42" t="str">
        <f t="shared" ref="DA5" si="49">CU5</f>
        <v/>
      </c>
      <c r="DB5" s="43" t="e">
        <f t="shared" ref="DB5" si="50">IF(BI5="","",DJ5)</f>
        <v>#N/A</v>
      </c>
      <c r="DC5" s="38" t="str">
        <f t="shared" ref="DC5" si="51">IFERROR(IF($C5="","",IF(AND($O5&lt;&gt;"",CJ$3=$E5),$D5+CJ$3,IF(CZ$3&lt;=$E5,$D5+CJ$3,""))),"")</f>
        <v/>
      </c>
      <c r="DD5" s="38" t="e">
        <f>IF($C5="","",VLOOKUP($W5,'別表第２　保険料率'!$B$7:$G$54,IF($Q5=4,'別表第２　保険料率'!$F$55,'別表第２　保険料率'!$D$55)))</f>
        <v>#N/A</v>
      </c>
      <c r="DE5" s="38" t="e">
        <f>IF($C5="","",VLOOKUP($W5,'別表第２　保険料率'!$B$7:$G$54,IF($Q5=4,'別表第２　保険料率'!$G$55,'別表第２　保険料率'!$E$55)))</f>
        <v>#N/A</v>
      </c>
      <c r="DF5" s="44">
        <f t="shared" ref="DF5" si="52">$AE$1</f>
        <v>0.13500000000000001</v>
      </c>
      <c r="DG5" s="43" t="e">
        <f>IF(BI5="","",IF(DC5&lt;$AG$1,(1-DF5)*DD5,(1-DF5)*DE5))</f>
        <v>#N/A</v>
      </c>
      <c r="DH5" s="45" t="e">
        <f t="shared" ref="DH5" si="53">IF(BY5="","",CR5+DG5)</f>
        <v>#N/A</v>
      </c>
      <c r="DI5" s="45" t="e">
        <f>IF(BI5="","",ROUND(DH5,2))</f>
        <v>#N/A</v>
      </c>
      <c r="DJ5" s="40" t="e">
        <f>IF(BI5="","",ROUND(DI5-CS5,2))</f>
        <v>#N/A</v>
      </c>
      <c r="DK5" s="46" t="str">
        <f t="shared" ref="DK5" si="54">IF(DS5="","",INT(DL5*DM5*DN5*DO5/100))</f>
        <v/>
      </c>
      <c r="DL5" s="47" t="str">
        <f>IF(DS5="","",VLOOKUP(DS5,'別表第１　保険金額の標準'!$A$5:$E$200,簡易保険料算出シート!$Q5+1))</f>
        <v/>
      </c>
      <c r="DM5" s="48">
        <f t="shared" ref="DM5" si="55">CW5</f>
        <v>100</v>
      </c>
      <c r="DN5" s="49">
        <f t="shared" si="34"/>
        <v>1</v>
      </c>
      <c r="DO5" s="50">
        <f t="shared" si="35"/>
        <v>0</v>
      </c>
      <c r="DP5" s="51">
        <f t="shared" ref="DP5" si="56">IF(DS5="",0,IF(CZ$3=$E5,ROUND(ROUND(DQ5*DR5/1000,2)*$O5/365,2),ROUND(DQ5*DR5/1000,2)))</f>
        <v>0</v>
      </c>
      <c r="DQ5" s="52" t="str">
        <f t="shared" ref="DQ5" si="57">DK5</f>
        <v/>
      </c>
      <c r="DR5" s="53" t="e">
        <f>IF(BY5="","",DZ5)</f>
        <v>#N/A</v>
      </c>
      <c r="DS5" s="48" t="str">
        <f t="shared" ref="DS5" si="58">IFERROR(IF($C5="","",IF(AND($O5&lt;&gt;"",CZ$3=$E5),$D5+CZ$3,IF(DP$3&lt;=$E5,$D5+CZ$3,""))),"")</f>
        <v/>
      </c>
      <c r="DT5" s="48" t="e">
        <f>IF($C5="","",VLOOKUP($W5,'別表第２　保険料率'!$B$7:$G$54,IF($Q5=4,'別表第２　保険料率'!$F$55,'別表第２　保険料率'!$D$55)))</f>
        <v>#N/A</v>
      </c>
      <c r="DU5" s="48" t="e">
        <f>IF($C5="","",VLOOKUP($W5,'別表第２　保険料率'!$B$7:$G$54,IF($Q5=4,'別表第２　保険料率'!$G$55,'別表第２　保険料率'!$E$55)))</f>
        <v>#N/A</v>
      </c>
      <c r="DV5" s="54">
        <f t="shared" ref="DV5" si="59">$AE$1</f>
        <v>0.13500000000000001</v>
      </c>
      <c r="DW5" s="55" t="e">
        <f>IF(BY5="","",IF(DS5&lt;$AG$1,(1-DV5)*DT5,(1-DV5)*DU5))</f>
        <v>#N/A</v>
      </c>
      <c r="DX5" s="56" t="e">
        <f>IF(CO5="","",DH5+DW5)</f>
        <v>#N/A</v>
      </c>
      <c r="DY5" s="57" t="e">
        <f>IF(BY5="","",ROUND(DX5,2))</f>
        <v>#N/A</v>
      </c>
      <c r="DZ5" s="58" t="e">
        <f>IF(BY5="","",ROUND(DY5-DI5,2))</f>
        <v>#N/A</v>
      </c>
      <c r="EA5" s="36" t="str">
        <f t="shared" ref="EA5" si="60">IF(EI5="","",INT(EB5*EC5*ED5*EE5/100))</f>
        <v/>
      </c>
      <c r="EB5" s="37" t="str">
        <f>IF(EI5="","",VLOOKUP(EI5,'別表第１　保険金額の標準'!$A$5:$E$200,簡易保険料算出シート!$Q5+1))</f>
        <v/>
      </c>
      <c r="EC5" s="38">
        <f t="shared" ref="EC5" si="61">DM5</f>
        <v>100</v>
      </c>
      <c r="ED5" s="39">
        <f t="shared" si="46"/>
        <v>1</v>
      </c>
      <c r="EE5" s="40">
        <f t="shared" si="47"/>
        <v>0</v>
      </c>
      <c r="EF5" s="41">
        <f t="shared" ref="EF5" si="62">IF(EI5="",0,IF(DP$3=$E5,ROUND(ROUND(EG5*EH5/1000,2)*$O5/365,2),ROUND(EG5*EH5/1000,2)))</f>
        <v>0</v>
      </c>
      <c r="EG5" s="42" t="str">
        <f t="shared" ref="EG5" si="63">EA5</f>
        <v/>
      </c>
      <c r="EH5" s="43" t="e">
        <f t="shared" ref="EH5" si="64">IF(CO5="","",EP5)</f>
        <v>#N/A</v>
      </c>
      <c r="EI5" s="38" t="str">
        <f t="shared" ref="EI5" si="65">IFERROR(IF($C5="","",IF(AND($O5&lt;&gt;"",DP$3=$E5),$D5+DP$3,IF(EF$3&lt;=$E5,$D5+DP$3,""))),"")</f>
        <v/>
      </c>
      <c r="EJ5" s="38" t="e">
        <f>IF($C5="","",VLOOKUP($W5,'別表第２　保険料率'!$B$7:$G$54,IF($Q5=4,'別表第２　保険料率'!$F$55,'別表第２　保険料率'!$D$55)))</f>
        <v>#N/A</v>
      </c>
      <c r="EK5" s="38" t="e">
        <f>IF($C5="","",VLOOKUP($W5,'別表第２　保険料率'!$B$7:$G$54,IF($Q5=4,'別表第２　保険料率'!$G$55,'別表第２　保険料率'!$E$55)))</f>
        <v>#N/A</v>
      </c>
      <c r="EL5" s="44">
        <f t="shared" ref="EL5" si="66">$AE$1</f>
        <v>0.13500000000000001</v>
      </c>
      <c r="EM5" s="43" t="e">
        <f t="shared" ref="EM5" si="67">IF(CO5="","",IF(EI5&lt;$AG$1,(1-EL5)*EJ5,(1-EL5)*EK5))</f>
        <v>#N/A</v>
      </c>
      <c r="EN5" s="45" t="e">
        <f t="shared" ref="EN5" si="68">IF(DE5="","",DX5+EM5)</f>
        <v>#N/A</v>
      </c>
      <c r="EO5" s="45" t="e">
        <f t="shared" ref="EO5" si="69">IF(CO5="","",ROUND(EN5,2))</f>
        <v>#N/A</v>
      </c>
      <c r="EP5" s="40" t="e">
        <f t="shared" ref="EP5" si="70">IF(CO5="","",ROUND(EO5-DY5,2))</f>
        <v>#N/A</v>
      </c>
      <c r="EQ5" s="46" t="str">
        <f t="shared" ref="EQ5" si="71">IF(EY5="","",INT(ER5*ES5*ET5*EU5/100))</f>
        <v/>
      </c>
      <c r="ER5" s="47" t="str">
        <f>IF(EY5="","",VLOOKUP(EY5,'別表第１　保険金額の標準'!$A$5:$E$200,簡易保険料算出シート!$Q5+1))</f>
        <v/>
      </c>
      <c r="ES5" s="48">
        <f t="shared" ref="ES5" si="72">EC5</f>
        <v>100</v>
      </c>
      <c r="ET5" s="49">
        <f t="shared" ref="ET5:FZ5" si="73">$V5</f>
        <v>1</v>
      </c>
      <c r="EU5" s="50">
        <f t="shared" ref="EU5:GA5" si="74">$J5</f>
        <v>0</v>
      </c>
      <c r="EV5" s="51">
        <f t="shared" ref="EV5" si="75">IF(EY5="",0,IF(EF$3=$E5,ROUND(ROUND(EW5*EX5/1000,2)*$O5/365,2),ROUND(EW5*EX5/1000,2)))</f>
        <v>0</v>
      </c>
      <c r="EW5" s="52" t="str">
        <f t="shared" ref="EW5" si="76">EQ5</f>
        <v/>
      </c>
      <c r="EX5" s="53" t="e">
        <f t="shared" ref="EX5" si="77">IF(DE5="","",FF5)</f>
        <v>#N/A</v>
      </c>
      <c r="EY5" s="48" t="str">
        <f t="shared" ref="EY5" si="78">IFERROR(IF($C5="","",IF(AND($O5&lt;&gt;"",EF$3=$E5),$D5+EF$3,IF(EV$3&lt;=$E5,$D5+EF$3,""))),"")</f>
        <v/>
      </c>
      <c r="EZ5" s="48" t="e">
        <f>IF($C5="","",VLOOKUP($W5,'別表第２　保険料率'!$B$7:$G$54,IF($Q5=4,'別表第２　保険料率'!$F$55,'別表第２　保険料率'!$D$55)))</f>
        <v>#N/A</v>
      </c>
      <c r="FA5" s="48" t="e">
        <f>IF($C5="","",VLOOKUP($W5,'別表第２　保険料率'!$B$7:$G$54,IF($Q5=4,'別表第２　保険料率'!$G$55,'別表第２　保険料率'!$E$55)))</f>
        <v>#N/A</v>
      </c>
      <c r="FB5" s="54">
        <f t="shared" ref="FB5" si="79">$AE$1</f>
        <v>0.13500000000000001</v>
      </c>
      <c r="FC5" s="55" t="e">
        <f t="shared" ref="FC5" si="80">IF(DE5="","",IF(EY5&lt;$AG$1,(1-FB5)*EZ5,(1-FB5)*FA5))</f>
        <v>#N/A</v>
      </c>
      <c r="FD5" s="56" t="e">
        <f t="shared" ref="FD5" si="81">IF(DU5="","",EN5+FC5)</f>
        <v>#N/A</v>
      </c>
      <c r="FE5" s="57" t="e">
        <f t="shared" ref="FE5" si="82">IF(DE5="","",ROUND(FD5,2))</f>
        <v>#N/A</v>
      </c>
      <c r="FF5" s="58" t="e">
        <f t="shared" ref="FF5" si="83">IF(DE5="","",ROUND(FE5-EO5,2))</f>
        <v>#N/A</v>
      </c>
      <c r="FG5" s="36" t="str">
        <f t="shared" ref="FG5" si="84">IF(FO5="","",INT(FH5*FI5*FJ5*FK5/100))</f>
        <v/>
      </c>
      <c r="FH5" s="37" t="str">
        <f>IF(FO5="","",VLOOKUP(FO5,'別表第１　保険金額の標準'!$A$5:$E$200,簡易保険料算出シート!$Q5+1))</f>
        <v/>
      </c>
      <c r="FI5" s="38">
        <f t="shared" ref="FI5" si="85">ES5</f>
        <v>100</v>
      </c>
      <c r="FJ5" s="39">
        <f t="shared" ref="FJ5:GP5" si="86">$V5</f>
        <v>1</v>
      </c>
      <c r="FK5" s="40">
        <f t="shared" ref="FK5:GQ5" si="87">$J5</f>
        <v>0</v>
      </c>
      <c r="FL5" s="41">
        <f t="shared" ref="FL5" si="88">IF(FO5="",0,IF(EV$3=$E5,ROUND(ROUND(FM5*FN5/1000,2)*$O5/365,2),ROUND(FM5*FN5/1000,2)))</f>
        <v>0</v>
      </c>
      <c r="FM5" s="42" t="str">
        <f t="shared" ref="FM5" si="89">FG5</f>
        <v/>
      </c>
      <c r="FN5" s="43" t="e">
        <f t="shared" ref="FN5" si="90">IF(DU5="","",FV5)</f>
        <v>#N/A</v>
      </c>
      <c r="FO5" s="38" t="str">
        <f t="shared" ref="FO5" si="91">IFERROR(IF($C5="","",IF(AND($O5&lt;&gt;"",EV$3=$E5),$D5+EV$3,IF(FL$3&lt;=$E5,$D5+EV$3,""))),"")</f>
        <v/>
      </c>
      <c r="FP5" s="38" t="e">
        <f>IF($C5="","",VLOOKUP($W5,'別表第２　保険料率'!$B$7:$G$54,IF($Q5=4,'別表第２　保険料率'!$F$55,'別表第２　保険料率'!$D$55)))</f>
        <v>#N/A</v>
      </c>
      <c r="FQ5" s="38" t="e">
        <f>IF($C5="","",VLOOKUP($W5,'別表第２　保険料率'!$B$7:$G$54,IF($Q5=4,'別表第２　保険料率'!$G$55,'別表第２　保険料率'!$E$55)))</f>
        <v>#N/A</v>
      </c>
      <c r="FR5" s="44">
        <f t="shared" ref="FR5" si="92">$AE$1</f>
        <v>0.13500000000000001</v>
      </c>
      <c r="FS5" s="43" t="e">
        <f t="shared" ref="FS5" si="93">IF(DU5="","",IF(FO5&lt;$AG$1,(1-FR5)*FP5,(1-FR5)*FQ5))</f>
        <v>#N/A</v>
      </c>
      <c r="FT5" s="45" t="e">
        <f t="shared" ref="FT5" si="94">IF(EK5="","",FD5+FS5)</f>
        <v>#N/A</v>
      </c>
      <c r="FU5" s="45" t="e">
        <f t="shared" ref="FU5" si="95">IF(DU5="","",ROUND(FT5,2))</f>
        <v>#N/A</v>
      </c>
      <c r="FV5" s="40" t="e">
        <f t="shared" ref="FV5" si="96">IF(DU5="","",ROUND(FU5-FE5,2))</f>
        <v>#N/A</v>
      </c>
      <c r="FW5" s="46" t="str">
        <f t="shared" ref="FW5" si="97">IF(GE5="","",INT(FX5*FY5*FZ5*GA5/100))</f>
        <v/>
      </c>
      <c r="FX5" s="47" t="str">
        <f>IF(GE5="","",VLOOKUP(GE5,'別表第１　保険金額の標準'!$A$5:$E$200,簡易保険料算出シート!$Q5+1))</f>
        <v/>
      </c>
      <c r="FY5" s="48">
        <f t="shared" ref="FY5" si="98">FI5</f>
        <v>100</v>
      </c>
      <c r="FZ5" s="49">
        <f t="shared" si="73"/>
        <v>1</v>
      </c>
      <c r="GA5" s="50">
        <f t="shared" si="74"/>
        <v>0</v>
      </c>
      <c r="GB5" s="51">
        <f t="shared" ref="GB5" si="99">IF(GE5="",0,IF(FL$3=$E5,ROUND(ROUND(GC5*GD5/1000,2)*$O5/365,2),ROUND(GC5*GD5/1000,2)))</f>
        <v>0</v>
      </c>
      <c r="GC5" s="52" t="str">
        <f t="shared" ref="GC5" si="100">FW5</f>
        <v/>
      </c>
      <c r="GD5" s="53" t="e">
        <f t="shared" ref="GD5" si="101">IF(EK5="","",GL5)</f>
        <v>#N/A</v>
      </c>
      <c r="GE5" s="48" t="str">
        <f t="shared" ref="GE5" si="102">IFERROR(IF($C5="","",IF(AND($O5&lt;&gt;"",FL$3=$E5),$D5+FL$3,IF(GB$3&lt;=$E5,$D5+FL$3,""))),"")</f>
        <v/>
      </c>
      <c r="GF5" s="48" t="e">
        <f>IF($C5="","",VLOOKUP($W5,'別表第２　保険料率'!$B$7:$G$54,IF($Q5=4,'別表第２　保険料率'!$F$55,'別表第２　保険料率'!$D$55)))</f>
        <v>#N/A</v>
      </c>
      <c r="GG5" s="48" t="e">
        <f>IF($C5="","",VLOOKUP($W5,'別表第２　保険料率'!$B$7:$G$54,IF($Q5=4,'別表第２　保険料率'!$G$55,'別表第２　保険料率'!$E$55)))</f>
        <v>#N/A</v>
      </c>
      <c r="GH5" s="54">
        <f t="shared" ref="GH5" si="103">$AE$1</f>
        <v>0.13500000000000001</v>
      </c>
      <c r="GI5" s="55" t="e">
        <f t="shared" ref="GI5" si="104">IF(EK5="","",IF(GE5&lt;$AG$1,(1-GH5)*GF5,(1-GH5)*GG5))</f>
        <v>#N/A</v>
      </c>
      <c r="GJ5" s="56" t="e">
        <f t="shared" ref="GJ5" si="105">IF(FA5="","",FT5+GI5)</f>
        <v>#N/A</v>
      </c>
      <c r="GK5" s="57" t="e">
        <f t="shared" ref="GK5" si="106">IF(EK5="","",ROUND(GJ5,2))</f>
        <v>#N/A</v>
      </c>
      <c r="GL5" s="58" t="e">
        <f t="shared" ref="GL5" si="107">IF(EK5="","",ROUND(GK5-FU5,2))</f>
        <v>#N/A</v>
      </c>
      <c r="GM5" s="36" t="str">
        <f t="shared" ref="GM5" si="108">IF(GU5="","",INT(GN5*GO5*GP5*GQ5/100))</f>
        <v/>
      </c>
      <c r="GN5" s="37" t="str">
        <f>IF(GU5="","",VLOOKUP(GU5,'別表第１　保険金額の標準'!$A$5:$E$200,簡易保険料算出シート!$Q5+1))</f>
        <v/>
      </c>
      <c r="GO5" s="38">
        <f t="shared" ref="GO5" si="109">FY5</f>
        <v>100</v>
      </c>
      <c r="GP5" s="39">
        <f t="shared" si="86"/>
        <v>1</v>
      </c>
      <c r="GQ5" s="40">
        <f t="shared" si="87"/>
        <v>0</v>
      </c>
      <c r="GR5" s="41">
        <f t="shared" ref="GR5" si="110">IF(GU5="",0,IF(GB$3=$E5,ROUND(ROUND(GS5*GT5/1000,2)*$O5/365,2),ROUND(GS5*GT5/1000,2)))</f>
        <v>0</v>
      </c>
      <c r="GS5" s="42" t="str">
        <f t="shared" ref="GS5" si="111">GM5</f>
        <v/>
      </c>
      <c r="GT5" s="43" t="e">
        <f t="shared" ref="GT5" si="112">IF(FA5="","",HB5)</f>
        <v>#N/A</v>
      </c>
      <c r="GU5" s="38" t="str">
        <f t="shared" ref="GU5" si="113">IFERROR(IF($C5="","",IF(AND($O5&lt;&gt;"",GB$3=$E5),$D5+GB$3,IF(GR$3&lt;=$E5,$D5+GB$3,""))),"")</f>
        <v/>
      </c>
      <c r="GV5" s="38" t="e">
        <f>IF($C5="","",VLOOKUP($W5,'別表第２　保険料率'!$B$7:$G$54,IF($Q5=4,'別表第２　保険料率'!$F$55,'別表第２　保険料率'!$D$55)))</f>
        <v>#N/A</v>
      </c>
      <c r="GW5" s="38" t="e">
        <f>IF($C5="","",VLOOKUP($W5,'別表第２　保険料率'!$B$7:$G$54,IF($Q5=4,'別表第２　保険料率'!$G$55,'別表第２　保険料率'!$E$55)))</f>
        <v>#N/A</v>
      </c>
      <c r="GX5" s="44">
        <f t="shared" ref="GX5" si="114">$AE$1</f>
        <v>0.13500000000000001</v>
      </c>
      <c r="GY5" s="43" t="e">
        <f t="shared" ref="GY5" si="115">IF(FA5="","",IF(GU5&lt;$AG$1,(1-GX5)*GV5,(1-GX5)*GW5))</f>
        <v>#N/A</v>
      </c>
      <c r="GZ5" s="45" t="e">
        <f t="shared" ref="GZ5" si="116">IF(FQ5="","",GJ5+GY5)</f>
        <v>#N/A</v>
      </c>
      <c r="HA5" s="45" t="e">
        <f t="shared" ref="HA5" si="117">IF(FA5="","",ROUND(GZ5,2))</f>
        <v>#N/A</v>
      </c>
      <c r="HB5" s="40" t="e">
        <f t="shared" ref="HB5" si="118">IF(FA5="","",ROUND(HA5-GK5,2))</f>
        <v>#N/A</v>
      </c>
      <c r="HC5" s="46" t="str">
        <f t="shared" ref="HC5" si="119">IF(HK5="","",INT(HD5*HE5*HF5*HG5/100))</f>
        <v/>
      </c>
      <c r="HD5" s="47" t="str">
        <f>IF(HK5="","",VLOOKUP(HK5,'別表第１　保険金額の標準'!$A$5:$E$200,簡易保険料算出シート!$Q5+1))</f>
        <v/>
      </c>
      <c r="HE5" s="48">
        <f t="shared" ref="HE5" si="120">GO5</f>
        <v>100</v>
      </c>
      <c r="HF5" s="49">
        <f t="shared" ref="HF5:IL5" si="121">$V5</f>
        <v>1</v>
      </c>
      <c r="HG5" s="50">
        <f t="shared" ref="HG5:IM5" si="122">$J5</f>
        <v>0</v>
      </c>
      <c r="HH5" s="51">
        <f t="shared" ref="HH5" si="123">IF(HK5="",0,IF(GR$3=$E5,ROUND(ROUND(HI5*HJ5/1000,2)*$O5/365,2),ROUND(HI5*HJ5/1000,2)))</f>
        <v>0</v>
      </c>
      <c r="HI5" s="52" t="str">
        <f t="shared" ref="HI5" si="124">HC5</f>
        <v/>
      </c>
      <c r="HJ5" s="53" t="e">
        <f t="shared" ref="HJ5" si="125">IF(FQ5="","",HR5)</f>
        <v>#N/A</v>
      </c>
      <c r="HK5" s="48" t="str">
        <f t="shared" ref="HK5" si="126">IFERROR(IF($C5="","",IF(AND($O5&lt;&gt;"",GR$3=$E5),$D5+GR$3,IF(HH$3&lt;=$E5,$D5+GR$3,""))),"")</f>
        <v/>
      </c>
      <c r="HL5" s="48" t="e">
        <f>IF($C5="","",VLOOKUP($W5,'別表第２　保険料率'!$B$7:$G$54,IF($Q5=4,'別表第２　保険料率'!$F$55,'別表第２　保険料率'!$D$55)))</f>
        <v>#N/A</v>
      </c>
      <c r="HM5" s="48" t="e">
        <f>IF($C5="","",VLOOKUP($W5,'別表第２　保険料率'!$B$7:$G$54,IF($Q5=4,'別表第２　保険料率'!$G$55,'別表第２　保険料率'!$E$55)))</f>
        <v>#N/A</v>
      </c>
      <c r="HN5" s="54">
        <f t="shared" ref="HN5" si="127">$AE$1</f>
        <v>0.13500000000000001</v>
      </c>
      <c r="HO5" s="55" t="e">
        <f t="shared" ref="HO5" si="128">IF(FQ5="","",IF(HK5&lt;$AG$1,(1-HN5)*HL5,(1-HN5)*HM5))</f>
        <v>#N/A</v>
      </c>
      <c r="HP5" s="56" t="e">
        <f t="shared" ref="HP5" si="129">IF(GG5="","",GZ5+HO5)</f>
        <v>#N/A</v>
      </c>
      <c r="HQ5" s="57" t="e">
        <f t="shared" ref="HQ5" si="130">IF(FQ5="","",ROUND(HP5,2))</f>
        <v>#N/A</v>
      </c>
      <c r="HR5" s="58" t="e">
        <f t="shared" ref="HR5" si="131">IF(FQ5="","",ROUND(HQ5-HA5,2))</f>
        <v>#N/A</v>
      </c>
      <c r="HS5" s="36" t="str">
        <f t="shared" ref="HS5" si="132">IF(IA5="","",INT(HT5*HU5*HV5*HW5/100))</f>
        <v/>
      </c>
      <c r="HT5" s="37" t="str">
        <f>IF(IA5="","",VLOOKUP(IA5,'別表第１　保険金額の標準'!$A$5:$E$200,簡易保険料算出シート!$Q5+1))</f>
        <v/>
      </c>
      <c r="HU5" s="38">
        <f t="shared" ref="HU5" si="133">HE5</f>
        <v>100</v>
      </c>
      <c r="HV5" s="39">
        <f t="shared" ref="HV5:JB5" si="134">$V5</f>
        <v>1</v>
      </c>
      <c r="HW5" s="40">
        <f t="shared" ref="HW5:JC5" si="135">$J5</f>
        <v>0</v>
      </c>
      <c r="HX5" s="41">
        <f t="shared" ref="HX5" si="136">IF(IA5="",0,IF(HH$3=$E5,ROUND(ROUND(HY5*HZ5/1000,2)*$O5/365,2),ROUND(HY5*HZ5/1000,2)))</f>
        <v>0</v>
      </c>
      <c r="HY5" s="42" t="str">
        <f t="shared" ref="HY5" si="137">HS5</f>
        <v/>
      </c>
      <c r="HZ5" s="43" t="e">
        <f t="shared" ref="HZ5" si="138">IF(GG5="","",IH5)</f>
        <v>#N/A</v>
      </c>
      <c r="IA5" s="38" t="str">
        <f t="shared" ref="IA5" si="139">IFERROR(IF($C5="","",IF(AND($O5&lt;&gt;"",HH$3=$E5),$D5+HH$3,IF(HX$3&lt;=$E5,$D5+HH$3,""))),"")</f>
        <v/>
      </c>
      <c r="IB5" s="38" t="e">
        <f>IF($C5="","",VLOOKUP($W5,'別表第２　保険料率'!$B$7:$G$54,IF($Q5=4,'別表第２　保険料率'!$F$55,'別表第２　保険料率'!$D$55)))</f>
        <v>#N/A</v>
      </c>
      <c r="IC5" s="38" t="e">
        <f>IF($C5="","",VLOOKUP($W5,'別表第２　保険料率'!$B$7:$G$54,IF($Q5=4,'別表第２　保険料率'!$G$55,'別表第２　保険料率'!$E$55)))</f>
        <v>#N/A</v>
      </c>
      <c r="ID5" s="44">
        <f t="shared" ref="ID5" si="140">$AE$1</f>
        <v>0.13500000000000001</v>
      </c>
      <c r="IE5" s="43" t="e">
        <f t="shared" ref="IE5" si="141">IF(GG5="","",IF(IA5&lt;$AG$1,(1-ID5)*IB5,(1-ID5)*IC5))</f>
        <v>#N/A</v>
      </c>
      <c r="IF5" s="45" t="e">
        <f t="shared" ref="IF5" si="142">IF(GW5="","",HP5+IE5)</f>
        <v>#N/A</v>
      </c>
      <c r="IG5" s="45" t="e">
        <f t="shared" ref="IG5" si="143">IF(GG5="","",ROUND(IF5,2))</f>
        <v>#N/A</v>
      </c>
      <c r="IH5" s="40" t="e">
        <f t="shared" ref="IH5" si="144">IF(GG5="","",ROUND(IG5-HQ5,2))</f>
        <v>#N/A</v>
      </c>
      <c r="II5" s="46" t="str">
        <f t="shared" ref="II5" si="145">IF(IQ5="","",INT(IJ5*IK5*IL5*IM5/100))</f>
        <v/>
      </c>
      <c r="IJ5" s="47" t="str">
        <f>IF(IQ5="","",VLOOKUP(IQ5,'別表第１　保険金額の標準'!$A$5:$E$200,簡易保険料算出シート!$Q5+1))</f>
        <v/>
      </c>
      <c r="IK5" s="48">
        <f t="shared" ref="IK5" si="146">HU5</f>
        <v>100</v>
      </c>
      <c r="IL5" s="49">
        <f t="shared" si="121"/>
        <v>1</v>
      </c>
      <c r="IM5" s="50">
        <f t="shared" si="122"/>
        <v>0</v>
      </c>
      <c r="IN5" s="51">
        <f t="shared" ref="IN5" si="147">IF(IQ5="",0,IF(HX$3=$E5,ROUND(ROUND(IO5*IP5/1000,2)*$O5/365,2),ROUND(IO5*IP5/1000,2)))</f>
        <v>0</v>
      </c>
      <c r="IO5" s="52" t="str">
        <f t="shared" ref="IO5" si="148">II5</f>
        <v/>
      </c>
      <c r="IP5" s="53" t="e">
        <f t="shared" ref="IP5" si="149">IF(GW5="","",IX5)</f>
        <v>#N/A</v>
      </c>
      <c r="IQ5" s="48" t="str">
        <f t="shared" ref="IQ5" si="150">IFERROR(IF($C5="","",IF(AND($O5&lt;&gt;"",HX$3=$E5),$D5+HX$3,IF(IN$3&lt;=$E5,$D5+HX$3,""))),"")</f>
        <v/>
      </c>
      <c r="IR5" s="48" t="e">
        <f>IF($C5="","",VLOOKUP($W5,'別表第２　保険料率'!$B$7:$G$54,IF($Q5=4,'別表第２　保険料率'!$F$55,'別表第２　保険料率'!$D$55)))</f>
        <v>#N/A</v>
      </c>
      <c r="IS5" s="48" t="e">
        <f>IF($C5="","",VLOOKUP($W5,'別表第２　保険料率'!$B$7:$G$54,IF($Q5=4,'別表第２　保険料率'!$G$55,'別表第２　保険料率'!$E$55)))</f>
        <v>#N/A</v>
      </c>
      <c r="IT5" s="54">
        <f t="shared" ref="IT5" si="151">$AE$1</f>
        <v>0.13500000000000001</v>
      </c>
      <c r="IU5" s="55" t="e">
        <f t="shared" ref="IU5" si="152">IF(GW5="","",IF(IQ5&lt;$AG$1,(1-IT5)*IR5,(1-IT5)*IS5))</f>
        <v>#N/A</v>
      </c>
      <c r="IV5" s="56" t="e">
        <f t="shared" ref="IV5" si="153">IF(HM5="","",IF5+IU5)</f>
        <v>#N/A</v>
      </c>
      <c r="IW5" s="57" t="e">
        <f t="shared" ref="IW5" si="154">IF(GW5="","",ROUND(IV5,2))</f>
        <v>#N/A</v>
      </c>
      <c r="IX5" s="58" t="e">
        <f t="shared" ref="IX5" si="155">IF(GW5="","",ROUND(IW5-IG5,2))</f>
        <v>#N/A</v>
      </c>
      <c r="IY5" s="36" t="str">
        <f t="shared" ref="IY5" si="156">IF(JG5="","",INT(IZ5*JA5*JB5*JC5/100))</f>
        <v/>
      </c>
      <c r="IZ5" s="37" t="str">
        <f>IF(JG5="","",VLOOKUP(JG5,'別表第１　保険金額の標準'!$A$5:$E$200,簡易保険料算出シート!$Q5+1))</f>
        <v/>
      </c>
      <c r="JA5" s="38">
        <f t="shared" ref="JA5" si="157">IK5</f>
        <v>100</v>
      </c>
      <c r="JB5" s="39">
        <f t="shared" si="134"/>
        <v>1</v>
      </c>
      <c r="JC5" s="40">
        <f t="shared" si="135"/>
        <v>0</v>
      </c>
      <c r="JD5" s="41">
        <f t="shared" ref="JD5" si="158">IF(JG5="",0,IF(IN$3=$E5,ROUND(ROUND(JE5*JF5/1000,2)*$O5/365,2),ROUND(JE5*JF5/1000,2)))</f>
        <v>0</v>
      </c>
      <c r="JE5" s="42" t="str">
        <f t="shared" ref="JE5" si="159">IY5</f>
        <v/>
      </c>
      <c r="JF5" s="43" t="e">
        <f t="shared" ref="JF5" si="160">IF(HM5="","",JN5)</f>
        <v>#N/A</v>
      </c>
      <c r="JG5" s="38" t="str">
        <f t="shared" ref="JG5" si="161">IFERROR(IF($C5="","",IF(AND($O5&lt;&gt;"",IN$3=$E5),$D5+IN$3,IF(JD$3&lt;=$E5,$D5+IN$3,""))),"")</f>
        <v/>
      </c>
      <c r="JH5" s="38" t="e">
        <f>IF($C5="","",VLOOKUP($W5,'別表第２　保険料率'!$B$7:$G$54,IF($Q5=4,'別表第２　保険料率'!$F$55,'別表第２　保険料率'!$D$55)))</f>
        <v>#N/A</v>
      </c>
      <c r="JI5" s="38" t="e">
        <f>IF($C5="","",VLOOKUP($W5,'別表第２　保険料率'!$B$7:$G$54,IF($Q5=4,'別表第２　保険料率'!$G$55,'別表第２　保険料率'!$E$55)))</f>
        <v>#N/A</v>
      </c>
      <c r="JJ5" s="44">
        <f t="shared" ref="JJ5" si="162">$AE$1</f>
        <v>0.13500000000000001</v>
      </c>
      <c r="JK5" s="43" t="e">
        <f t="shared" ref="JK5" si="163">IF(HM5="","",IF(JG5&lt;$AG$1,(1-JJ5)*JH5,(1-JJ5)*JI5))</f>
        <v>#N/A</v>
      </c>
      <c r="JL5" s="45" t="e">
        <f t="shared" ref="JL5" si="164">IF(IC5="","",IV5+JK5)</f>
        <v>#N/A</v>
      </c>
      <c r="JM5" s="45" t="e">
        <f t="shared" ref="JM5" si="165">IF(HM5="","",ROUND(JL5,2))</f>
        <v>#N/A</v>
      </c>
      <c r="JN5" s="40" t="e">
        <f t="shared" ref="JN5" si="166">IF(HM5="","",ROUND(JM5-IW5,2))</f>
        <v>#N/A</v>
      </c>
      <c r="JO5" s="46" t="str">
        <f t="shared" ref="JO5" si="167">IF(JW5="","",INT(JP5*JQ5*JR5*JS5/100))</f>
        <v/>
      </c>
      <c r="JP5" s="47" t="str">
        <f>IF(JW5="","",VLOOKUP(JW5,'別表第１　保険金額の標準'!$A$5:$E$200,簡易保険料算出シート!$Q5+1))</f>
        <v/>
      </c>
      <c r="JQ5" s="48">
        <f t="shared" ref="JQ5" si="168">JA5</f>
        <v>100</v>
      </c>
      <c r="JR5" s="49">
        <f t="shared" ref="JR5:KX5" si="169">$V5</f>
        <v>1</v>
      </c>
      <c r="JS5" s="50">
        <f t="shared" ref="JS5:KY5" si="170">$J5</f>
        <v>0</v>
      </c>
      <c r="JT5" s="51">
        <f t="shared" ref="JT5" si="171">IF(JW5="",0,IF(JD$3=$E5,ROUND(ROUND(JU5*JV5/1000,2)*$O5/365,2),ROUND(JU5*JV5/1000,2)))</f>
        <v>0</v>
      </c>
      <c r="JU5" s="52" t="str">
        <f t="shared" ref="JU5" si="172">JO5</f>
        <v/>
      </c>
      <c r="JV5" s="53" t="e">
        <f t="shared" ref="JV5" si="173">IF(IC5="","",KD5)</f>
        <v>#N/A</v>
      </c>
      <c r="JW5" s="48" t="str">
        <f t="shared" ref="JW5" si="174">IFERROR(IF($C5="","",IF(AND($O5&lt;&gt;"",JD$3=$E5),$D5+JD$3,IF(JT$3&lt;=$E5,$D5+JD$3,""))),"")</f>
        <v/>
      </c>
      <c r="JX5" s="48" t="e">
        <f>IF($C5="","",VLOOKUP($W5,'別表第２　保険料率'!$B$7:$G$54,IF($Q5=4,'別表第２　保険料率'!$F$55,'別表第２　保険料率'!$D$55)))</f>
        <v>#N/A</v>
      </c>
      <c r="JY5" s="48" t="e">
        <f>IF($C5="","",VLOOKUP($W5,'別表第２　保険料率'!$B$7:$G$54,IF($Q5=4,'別表第２　保険料率'!$G$55,'別表第２　保険料率'!$E$55)))</f>
        <v>#N/A</v>
      </c>
      <c r="JZ5" s="54">
        <f t="shared" ref="JZ5" si="175">$AE$1</f>
        <v>0.13500000000000001</v>
      </c>
      <c r="KA5" s="55" t="e">
        <f t="shared" ref="KA5" si="176">IF(IC5="","",IF(JW5&lt;$AG$1,(1-JZ5)*JX5,(1-JZ5)*JY5))</f>
        <v>#N/A</v>
      </c>
      <c r="KB5" s="56" t="e">
        <f t="shared" ref="KB5" si="177">IF(IS5="","",JL5+KA5)</f>
        <v>#N/A</v>
      </c>
      <c r="KC5" s="57" t="e">
        <f t="shared" ref="KC5" si="178">IF(IC5="","",ROUND(KB5,2))</f>
        <v>#N/A</v>
      </c>
      <c r="KD5" s="58" t="e">
        <f t="shared" ref="KD5" si="179">IF(IC5="","",ROUND(KC5-JM5,2))</f>
        <v>#N/A</v>
      </c>
      <c r="KE5" s="36" t="str">
        <f t="shared" ref="KE5" si="180">IF(KM5="","",INT(KF5*KG5*KH5*KI5/100))</f>
        <v/>
      </c>
      <c r="KF5" s="37" t="str">
        <f>IF(KM5="","",VLOOKUP(KM5,'別表第１　保険金額の標準'!$A$5:$E$200,簡易保険料算出シート!$Q5+1))</f>
        <v/>
      </c>
      <c r="KG5" s="38">
        <f t="shared" ref="KG5" si="181">JQ5</f>
        <v>100</v>
      </c>
      <c r="KH5" s="39">
        <f t="shared" ref="KH5:LN5" si="182">$V5</f>
        <v>1</v>
      </c>
      <c r="KI5" s="40">
        <f t="shared" ref="KI5:LO5" si="183">$J5</f>
        <v>0</v>
      </c>
      <c r="KJ5" s="41">
        <f t="shared" ref="KJ5" si="184">IF(KM5="",0,IF(JT$3=$E5,ROUND(ROUND(KK5*KL5/1000,2)*$O5/365,2),ROUND(KK5*KL5/1000,2)))</f>
        <v>0</v>
      </c>
      <c r="KK5" s="42" t="str">
        <f t="shared" ref="KK5" si="185">KE5</f>
        <v/>
      </c>
      <c r="KL5" s="43" t="e">
        <f t="shared" ref="KL5" si="186">IF(IS5="","",KT5)</f>
        <v>#N/A</v>
      </c>
      <c r="KM5" s="38" t="str">
        <f t="shared" ref="KM5" si="187">IFERROR(IF($C5="","",IF(AND($O5&lt;&gt;"",JT$3=$E5),$D5+JT$3,IF(KJ$3&lt;=$E5,$D5+JT$3,""))),"")</f>
        <v/>
      </c>
      <c r="KN5" s="38" t="e">
        <f>IF($C5="","",VLOOKUP($W5,'別表第２　保険料率'!$B$7:$G$54,IF($Q5=4,'別表第２　保険料率'!$F$55,'別表第２　保険料率'!$D$55)))</f>
        <v>#N/A</v>
      </c>
      <c r="KO5" s="38" t="e">
        <f>IF($C5="","",VLOOKUP($W5,'別表第２　保険料率'!$B$7:$G$54,IF($Q5=4,'別表第２　保険料率'!$G$55,'別表第２　保険料率'!$E$55)))</f>
        <v>#N/A</v>
      </c>
      <c r="KP5" s="44">
        <f t="shared" ref="KP5" si="188">$AE$1</f>
        <v>0.13500000000000001</v>
      </c>
      <c r="KQ5" s="43" t="e">
        <f t="shared" ref="KQ5" si="189">IF(IS5="","",IF(KM5&lt;$AG$1,(1-KP5)*KN5,(1-KP5)*KO5))</f>
        <v>#N/A</v>
      </c>
      <c r="KR5" s="45" t="e">
        <f t="shared" ref="KR5" si="190">IF(JI5="","",KB5+KQ5)</f>
        <v>#N/A</v>
      </c>
      <c r="KS5" s="45" t="e">
        <f t="shared" ref="KS5" si="191">IF(IS5="","",ROUND(KR5,2))</f>
        <v>#N/A</v>
      </c>
      <c r="KT5" s="40" t="e">
        <f t="shared" ref="KT5" si="192">IF(IS5="","",ROUND(KS5-KC5,2))</f>
        <v>#N/A</v>
      </c>
      <c r="KU5" s="46" t="str">
        <f t="shared" ref="KU5" si="193">IF(LC5="","",INT(KV5*KW5*KX5*KY5/100))</f>
        <v/>
      </c>
      <c r="KV5" s="47" t="str">
        <f>IF(LC5="","",VLOOKUP(LC5,'別表第１　保険金額の標準'!$A$5:$E$200,簡易保険料算出シート!$Q5+1))</f>
        <v/>
      </c>
      <c r="KW5" s="48">
        <f t="shared" ref="KW5" si="194">KG5</f>
        <v>100</v>
      </c>
      <c r="KX5" s="49">
        <f t="shared" si="169"/>
        <v>1</v>
      </c>
      <c r="KY5" s="50">
        <f t="shared" si="170"/>
        <v>0</v>
      </c>
      <c r="KZ5" s="51">
        <f t="shared" ref="KZ5" si="195">IF(LC5="",0,IF(KJ$3=$E5,ROUND(ROUND(LA5*LB5/1000,2)*$O5/365,2),ROUND(LA5*LB5/1000,2)))</f>
        <v>0</v>
      </c>
      <c r="LA5" s="52" t="str">
        <f t="shared" ref="LA5" si="196">KU5</f>
        <v/>
      </c>
      <c r="LB5" s="53" t="e">
        <f t="shared" ref="LB5" si="197">IF(JI5="","",LJ5)</f>
        <v>#N/A</v>
      </c>
      <c r="LC5" s="48" t="str">
        <f t="shared" ref="LC5" si="198">IFERROR(IF($C5="","",IF(AND($O5&lt;&gt;"",KJ$3=$E5),$D5+KJ$3,IF(KZ$3&lt;=$E5,$D5+KJ$3,""))),"")</f>
        <v/>
      </c>
      <c r="LD5" s="48" t="e">
        <f>IF($C5="","",VLOOKUP($W5,'別表第２　保険料率'!$B$7:$G$54,IF($Q5=4,'別表第２　保険料率'!$F$55,'別表第２　保険料率'!$D$55)))</f>
        <v>#N/A</v>
      </c>
      <c r="LE5" s="48" t="e">
        <f>IF($C5="","",VLOOKUP($W5,'別表第２　保険料率'!$B$7:$G$54,IF($Q5=4,'別表第２　保険料率'!$G$55,'別表第２　保険料率'!$E$55)))</f>
        <v>#N/A</v>
      </c>
      <c r="LF5" s="54">
        <f t="shared" ref="LF5" si="199">$AE$1</f>
        <v>0.13500000000000001</v>
      </c>
      <c r="LG5" s="55" t="e">
        <f t="shared" ref="LG5" si="200">IF(JI5="","",IF(LC5&lt;$AG$1,(1-LF5)*LD5,(1-LF5)*LE5))</f>
        <v>#N/A</v>
      </c>
      <c r="LH5" s="56" t="e">
        <f t="shared" ref="LH5" si="201">IF(JY5="","",KR5+LG5)</f>
        <v>#N/A</v>
      </c>
      <c r="LI5" s="57" t="e">
        <f t="shared" ref="LI5" si="202">IF(JI5="","",ROUND(LH5,2))</f>
        <v>#N/A</v>
      </c>
      <c r="LJ5" s="58" t="e">
        <f t="shared" ref="LJ5" si="203">IF(JI5="","",ROUND(LI5-KS5,2))</f>
        <v>#N/A</v>
      </c>
      <c r="LK5" s="36" t="str">
        <f t="shared" ref="LK5" si="204">IF(LS5="","",INT(LL5*LM5*LN5*LO5/100))</f>
        <v/>
      </c>
      <c r="LL5" s="37" t="str">
        <f>IF(LS5="","",VLOOKUP(LS5,'別表第１　保険金額の標準'!$A$5:$E$200,簡易保険料算出シート!$Q5+1))</f>
        <v/>
      </c>
      <c r="LM5" s="38">
        <f t="shared" ref="LM5" si="205">KW5</f>
        <v>100</v>
      </c>
      <c r="LN5" s="39">
        <f t="shared" si="182"/>
        <v>1</v>
      </c>
      <c r="LO5" s="40">
        <f t="shared" si="183"/>
        <v>0</v>
      </c>
      <c r="LP5" s="41">
        <f t="shared" ref="LP5" si="206">IF(LS5="",0,IF(KZ$3=$E5,ROUND(ROUND(LQ5*LR5/1000,2)*$O5/365,2),ROUND(LQ5*LR5/1000,2)))</f>
        <v>0</v>
      </c>
      <c r="LQ5" s="42" t="str">
        <f t="shared" ref="LQ5" si="207">LK5</f>
        <v/>
      </c>
      <c r="LR5" s="43" t="e">
        <f t="shared" ref="LR5" si="208">IF(JY5="","",LZ5)</f>
        <v>#N/A</v>
      </c>
      <c r="LS5" s="38" t="str">
        <f t="shared" ref="LS5" si="209">IFERROR(IF($C5="","",IF(AND($O5&lt;&gt;"",KZ$3=$E5),$D5+KZ$3,IF(LP$3&lt;=$E5,$D5+KZ$3,""))),"")</f>
        <v/>
      </c>
      <c r="LT5" s="38" t="e">
        <f>IF($C5="","",VLOOKUP($W5,'別表第２　保険料率'!$B$7:$G$54,IF($Q5=4,'別表第２　保険料率'!$F$55,'別表第２　保険料率'!$D$55)))</f>
        <v>#N/A</v>
      </c>
      <c r="LU5" s="38" t="e">
        <f>IF($C5="","",VLOOKUP($W5,'別表第２　保険料率'!$B$7:$G$54,IF($Q5=4,'別表第２　保険料率'!$G$55,'別表第２　保険料率'!$E$55)))</f>
        <v>#N/A</v>
      </c>
      <c r="LV5" s="44">
        <f t="shared" ref="LV5" si="210">$AE$1</f>
        <v>0.13500000000000001</v>
      </c>
      <c r="LW5" s="43" t="e">
        <f t="shared" ref="LW5" si="211">IF(JY5="","",IF(LS5&lt;$AG$1,(1-LV5)*LT5,(1-LV5)*LU5))</f>
        <v>#N/A</v>
      </c>
      <c r="LX5" s="45" t="e">
        <f t="shared" ref="LX5" si="212">IF(KO5="","",LH5+LW5)</f>
        <v>#N/A</v>
      </c>
      <c r="LY5" s="45" t="e">
        <f t="shared" ref="LY5" si="213">IF(JY5="","",ROUND(LX5,2))</f>
        <v>#N/A</v>
      </c>
      <c r="LZ5" s="40" t="e">
        <f t="shared" ref="LZ5" si="214">IF(JY5="","",ROUND(LY5-LI5,2))</f>
        <v>#N/A</v>
      </c>
      <c r="MA5" s="46" t="str">
        <f t="shared" ref="MA5" si="215">IF(MI5="","",INT(MB5*MC5*MD5*ME5/100))</f>
        <v/>
      </c>
      <c r="MB5" s="47" t="str">
        <f>IF(MI5="","",VLOOKUP(MI5,'別表第１　保険金額の標準'!$A$5:$E$200,簡易保険料算出シート!$Q5+1))</f>
        <v/>
      </c>
      <c r="MC5" s="48">
        <f t="shared" ref="MC5" si="216">LM5</f>
        <v>100</v>
      </c>
      <c r="MD5" s="49">
        <f t="shared" ref="MD5:NJ5" si="217">$V5</f>
        <v>1</v>
      </c>
      <c r="ME5" s="50">
        <f t="shared" ref="ME5:NK5" si="218">$J5</f>
        <v>0</v>
      </c>
      <c r="MF5" s="51">
        <f t="shared" ref="MF5" si="219">IF(MI5="",0,IF(LP$3=$E5,ROUND(ROUND(MG5*MH5/1000,2)*$O5/365,2),ROUND(MG5*MH5/1000,2)))</f>
        <v>0</v>
      </c>
      <c r="MG5" s="52" t="str">
        <f t="shared" ref="MG5" si="220">MA5</f>
        <v/>
      </c>
      <c r="MH5" s="53" t="e">
        <f t="shared" ref="MH5" si="221">IF(KO5="","",MP5)</f>
        <v>#N/A</v>
      </c>
      <c r="MI5" s="48" t="str">
        <f t="shared" ref="MI5" si="222">IFERROR(IF($C5="","",IF(AND($O5&lt;&gt;"",LP$3=$E5),$D5+LP$3,IF(MF$3&lt;=$E5,$D5+LP$3,""))),"")</f>
        <v/>
      </c>
      <c r="MJ5" s="48" t="e">
        <f>IF($C5="","",VLOOKUP($W5,'別表第２　保険料率'!$B$7:$G$54,IF($Q5=4,'別表第２　保険料率'!$F$55,'別表第２　保険料率'!$D$55)))</f>
        <v>#N/A</v>
      </c>
      <c r="MK5" s="48" t="e">
        <f>IF($C5="","",VLOOKUP($W5,'別表第２　保険料率'!$B$7:$G$54,IF($Q5=4,'別表第２　保険料率'!$G$55,'別表第２　保険料率'!$E$55)))</f>
        <v>#N/A</v>
      </c>
      <c r="ML5" s="54">
        <f t="shared" ref="ML5" si="223">$AE$1</f>
        <v>0.13500000000000001</v>
      </c>
      <c r="MM5" s="55" t="e">
        <f t="shared" ref="MM5" si="224">IF(KO5="","",IF(MI5&lt;$AG$1,(1-ML5)*MJ5,(1-ML5)*MK5))</f>
        <v>#N/A</v>
      </c>
      <c r="MN5" s="56" t="e">
        <f t="shared" ref="MN5" si="225">IF(LE5="","",LX5+MM5)</f>
        <v>#N/A</v>
      </c>
      <c r="MO5" s="57" t="e">
        <f t="shared" ref="MO5" si="226">IF(KO5="","",ROUND(MN5,2))</f>
        <v>#N/A</v>
      </c>
      <c r="MP5" s="58" t="e">
        <f t="shared" ref="MP5" si="227">IF(KO5="","",ROUND(MO5-LY5,2))</f>
        <v>#N/A</v>
      </c>
      <c r="MQ5" s="36" t="str">
        <f t="shared" ref="MQ5" si="228">IF(MY5="","",INT(MR5*MS5*MT5*MU5/100))</f>
        <v/>
      </c>
      <c r="MR5" s="37" t="str">
        <f>IF(MY5="","",VLOOKUP(MY5,'別表第１　保険金額の標準'!$A$5:$E$200,簡易保険料算出シート!$Q5+1))</f>
        <v/>
      </c>
      <c r="MS5" s="38">
        <f t="shared" ref="MS5" si="229">MC5</f>
        <v>100</v>
      </c>
      <c r="MT5" s="39">
        <f t="shared" ref="MT5:NZ5" si="230">$V5</f>
        <v>1</v>
      </c>
      <c r="MU5" s="40">
        <f t="shared" ref="MU5:OA5" si="231">$J5</f>
        <v>0</v>
      </c>
      <c r="MV5" s="41">
        <f t="shared" ref="MV5" si="232">IF(MY5="",0,IF(MF$3=$E5,ROUND(ROUND(MW5*MX5/1000,2)*$O5/365,2),ROUND(MW5*MX5/1000,2)))</f>
        <v>0</v>
      </c>
      <c r="MW5" s="42" t="str">
        <f t="shared" ref="MW5" si="233">MQ5</f>
        <v/>
      </c>
      <c r="MX5" s="43" t="e">
        <f t="shared" ref="MX5" si="234">IF(LE5="","",NF5)</f>
        <v>#N/A</v>
      </c>
      <c r="MY5" s="38" t="str">
        <f t="shared" ref="MY5" si="235">IFERROR(IF($C5="","",IF(AND($O5&lt;&gt;"",MF$3=$E5),$D5+MF$3,IF(MV$3&lt;=$E5,$D5+MF$3,""))),"")</f>
        <v/>
      </c>
      <c r="MZ5" s="38" t="e">
        <f>IF($C5="","",VLOOKUP($W5,'別表第２　保険料率'!$B$7:$G$54,IF($Q5=4,'別表第２　保険料率'!$F$55,'別表第２　保険料率'!$D$55)))</f>
        <v>#N/A</v>
      </c>
      <c r="NA5" s="38" t="e">
        <f>IF($C5="","",VLOOKUP($W5,'別表第２　保険料率'!$B$7:$G$54,IF($Q5=4,'別表第２　保険料率'!$G$55,'別表第２　保険料率'!$E$55)))</f>
        <v>#N/A</v>
      </c>
      <c r="NB5" s="44">
        <f t="shared" ref="NB5" si="236">$AE$1</f>
        <v>0.13500000000000001</v>
      </c>
      <c r="NC5" s="43" t="e">
        <f t="shared" ref="NC5" si="237">IF(LE5="","",IF(MY5&lt;$AG$1,(1-NB5)*MZ5,(1-NB5)*NA5))</f>
        <v>#N/A</v>
      </c>
      <c r="ND5" s="45" t="e">
        <f t="shared" ref="ND5" si="238">IF(LU5="","",MN5+NC5)</f>
        <v>#N/A</v>
      </c>
      <c r="NE5" s="45" t="e">
        <f t="shared" ref="NE5" si="239">IF(LE5="","",ROUND(ND5,2))</f>
        <v>#N/A</v>
      </c>
      <c r="NF5" s="40" t="e">
        <f t="shared" ref="NF5" si="240">IF(LE5="","",ROUND(NE5-MO5,2))</f>
        <v>#N/A</v>
      </c>
      <c r="NG5" s="46" t="str">
        <f t="shared" ref="NG5" si="241">IF(NO5="","",INT(NH5*NI5*NJ5*NK5/100))</f>
        <v/>
      </c>
      <c r="NH5" s="47" t="str">
        <f>IF(NO5="","",VLOOKUP(NO5,'別表第１　保険金額の標準'!$A$5:$E$200,簡易保険料算出シート!$Q5+1))</f>
        <v/>
      </c>
      <c r="NI5" s="48">
        <f t="shared" ref="NI5" si="242">MS5</f>
        <v>100</v>
      </c>
      <c r="NJ5" s="49">
        <f t="shared" si="217"/>
        <v>1</v>
      </c>
      <c r="NK5" s="50">
        <f t="shared" si="218"/>
        <v>0</v>
      </c>
      <c r="NL5" s="51">
        <f t="shared" ref="NL5" si="243">IF(NO5="",0,IF(MV$3=$E5,ROUND(ROUND(NM5*NN5/1000,2)*$O5/365,2),ROUND(NM5*NN5/1000,2)))</f>
        <v>0</v>
      </c>
      <c r="NM5" s="52" t="str">
        <f t="shared" ref="NM5" si="244">NG5</f>
        <v/>
      </c>
      <c r="NN5" s="53" t="e">
        <f t="shared" ref="NN5" si="245">IF(LU5="","",NV5)</f>
        <v>#N/A</v>
      </c>
      <c r="NO5" s="48" t="str">
        <f t="shared" ref="NO5" si="246">IFERROR(IF($C5="","",IF(AND($O5&lt;&gt;"",MV$3=$E5),$D5+MV$3,IF(NL$3&lt;=$E5,$D5+MV$3,""))),"")</f>
        <v/>
      </c>
      <c r="NP5" s="48" t="e">
        <f>IF($C5="","",VLOOKUP($W5,'別表第２　保険料率'!$B$7:$G$54,IF($Q5=4,'別表第２　保険料率'!$F$55,'別表第２　保険料率'!$D$55)))</f>
        <v>#N/A</v>
      </c>
      <c r="NQ5" s="48" t="e">
        <f>IF($C5="","",VLOOKUP($W5,'別表第２　保険料率'!$B$7:$G$54,IF($Q5=4,'別表第２　保険料率'!$G$55,'別表第２　保険料率'!$E$55)))</f>
        <v>#N/A</v>
      </c>
      <c r="NR5" s="54">
        <f t="shared" ref="NR5" si="247">$AE$1</f>
        <v>0.13500000000000001</v>
      </c>
      <c r="NS5" s="55" t="e">
        <f t="shared" ref="NS5" si="248">IF(LU5="","",IF(NO5&lt;$AG$1,(1-NR5)*NP5,(1-NR5)*NQ5))</f>
        <v>#N/A</v>
      </c>
      <c r="NT5" s="56" t="e">
        <f t="shared" ref="NT5" si="249">IF(MK5="","",ND5+NS5)</f>
        <v>#N/A</v>
      </c>
      <c r="NU5" s="57" t="e">
        <f t="shared" ref="NU5" si="250">IF(LU5="","",ROUND(NT5,2))</f>
        <v>#N/A</v>
      </c>
      <c r="NV5" s="58" t="e">
        <f t="shared" ref="NV5" si="251">IF(LU5="","",ROUND(NU5-NE5,2))</f>
        <v>#N/A</v>
      </c>
      <c r="NW5" s="36" t="str">
        <f t="shared" ref="NW5" si="252">IF(OE5="","",INT(NX5*NY5*NZ5*OA5/100))</f>
        <v/>
      </c>
      <c r="NX5" s="37" t="str">
        <f>IF(OE5="","",VLOOKUP(OE5,'別表第１　保険金額の標準'!$A$5:$E$200,簡易保険料算出シート!$Q5+1))</f>
        <v/>
      </c>
      <c r="NY5" s="38">
        <f t="shared" ref="NY5" si="253">NI5</f>
        <v>100</v>
      </c>
      <c r="NZ5" s="39">
        <f t="shared" si="230"/>
        <v>1</v>
      </c>
      <c r="OA5" s="40">
        <f t="shared" si="231"/>
        <v>0</v>
      </c>
      <c r="OB5" s="41">
        <f t="shared" ref="OB5" si="254">IF(OE5="",0,IF(NL$3=$E5,ROUND(ROUND(OC5*OD5/1000,2)*$O5/365,2),ROUND(OC5*OD5/1000,2)))</f>
        <v>0</v>
      </c>
      <c r="OC5" s="42" t="str">
        <f t="shared" ref="OC5" si="255">NW5</f>
        <v/>
      </c>
      <c r="OD5" s="43" t="e">
        <f t="shared" ref="OD5" si="256">IF(MK5="","",OL5)</f>
        <v>#N/A</v>
      </c>
      <c r="OE5" s="38" t="str">
        <f t="shared" ref="OE5" si="257">IFERROR(IF($C5="","",IF(AND($O5&lt;&gt;"",NL$3=$E5),$D5+NL$3,IF(OB$3&lt;=$E5,$D5+NL$3,""))),"")</f>
        <v/>
      </c>
      <c r="OF5" s="38" t="e">
        <f>IF($C5="","",VLOOKUP($W5,'別表第２　保険料率'!$B$7:$G$54,IF($Q5=4,'別表第２　保険料率'!$F$55,'別表第２　保険料率'!$D$55)))</f>
        <v>#N/A</v>
      </c>
      <c r="OG5" s="38" t="e">
        <f>IF($C5="","",VLOOKUP($W5,'別表第２　保険料率'!$B$7:$G$54,IF($Q5=4,'別表第２　保険料率'!$G$55,'別表第２　保険料率'!$E$55)))</f>
        <v>#N/A</v>
      </c>
      <c r="OH5" s="44">
        <f t="shared" ref="OH5" si="258">$AE$1</f>
        <v>0.13500000000000001</v>
      </c>
      <c r="OI5" s="43" t="e">
        <f t="shared" ref="OI5" si="259">IF(MK5="","",IF(OE5&lt;$AG$1,(1-OH5)*OF5,(1-OH5)*OG5))</f>
        <v>#N/A</v>
      </c>
      <c r="OJ5" s="45" t="e">
        <f t="shared" ref="OJ5" si="260">IF(NA5="","",NT5+OI5)</f>
        <v>#N/A</v>
      </c>
      <c r="OK5" s="45" t="e">
        <f t="shared" ref="OK5" si="261">IF(MK5="","",ROUND(OJ5,2))</f>
        <v>#N/A</v>
      </c>
      <c r="OL5" s="40" t="e">
        <f t="shared" ref="OL5" si="262">IF(MK5="","",ROUND(OK5-NU5,2))</f>
        <v>#N/A</v>
      </c>
      <c r="OM5" s="46" t="str">
        <f t="shared" ref="OM5" si="263">IF(OU5="","",INT(ON5*OO5*OP5*OQ5/100))</f>
        <v/>
      </c>
      <c r="ON5" s="47" t="str">
        <f>IF(OU5="","",VLOOKUP(OU5,'別表第１　保険金額の標準'!$A$5:$E$200,簡易保険料算出シート!$Q5+1))</f>
        <v/>
      </c>
      <c r="OO5" s="48">
        <f t="shared" ref="OO5" si="264">NY5</f>
        <v>100</v>
      </c>
      <c r="OP5" s="49">
        <f t="shared" ref="OP5:PV5" si="265">$V5</f>
        <v>1</v>
      </c>
      <c r="OQ5" s="50">
        <f t="shared" ref="OQ5:PW5" si="266">$J5</f>
        <v>0</v>
      </c>
      <c r="OR5" s="51">
        <f t="shared" ref="OR5" si="267">IF(OU5="",0,IF(OB$3=$E5,ROUND(ROUND(OS5*OT5/1000,2)*$O5/365,2),ROUND(OS5*OT5/1000,2)))</f>
        <v>0</v>
      </c>
      <c r="OS5" s="52" t="str">
        <f t="shared" ref="OS5" si="268">OM5</f>
        <v/>
      </c>
      <c r="OT5" s="53" t="e">
        <f t="shared" ref="OT5" si="269">IF(NA5="","",PB5)</f>
        <v>#N/A</v>
      </c>
      <c r="OU5" s="48" t="str">
        <f t="shared" ref="OU5" si="270">IFERROR(IF($C5="","",IF(AND($O5&lt;&gt;"",OB$3=$E5),$D5+OB$3,IF(OR$3&lt;=$E5,$D5+OB$3,""))),"")</f>
        <v/>
      </c>
      <c r="OV5" s="48" t="e">
        <f>IF($C5="","",VLOOKUP($W5,'別表第２　保険料率'!$B$7:$G$54,IF($Q5=4,'別表第２　保険料率'!$F$55,'別表第２　保険料率'!$D$55)))</f>
        <v>#N/A</v>
      </c>
      <c r="OW5" s="48" t="e">
        <f>IF($C5="","",VLOOKUP($W5,'別表第２　保険料率'!$B$7:$G$54,IF($Q5=4,'別表第２　保険料率'!$G$55,'別表第２　保険料率'!$E$55)))</f>
        <v>#N/A</v>
      </c>
      <c r="OX5" s="54">
        <f t="shared" ref="OX5" si="271">$AE$1</f>
        <v>0.13500000000000001</v>
      </c>
      <c r="OY5" s="55" t="e">
        <f t="shared" ref="OY5" si="272">IF(NA5="","",IF(OU5&lt;$AG$1,(1-OX5)*OV5,(1-OX5)*OW5))</f>
        <v>#N/A</v>
      </c>
      <c r="OZ5" s="56" t="e">
        <f t="shared" ref="OZ5" si="273">IF(NQ5="","",OJ5+OY5)</f>
        <v>#N/A</v>
      </c>
      <c r="PA5" s="57" t="e">
        <f t="shared" ref="PA5" si="274">IF(NA5="","",ROUND(OZ5,2))</f>
        <v>#N/A</v>
      </c>
      <c r="PB5" s="58" t="e">
        <f t="shared" ref="PB5" si="275">IF(NA5="","",ROUND(PA5-OK5,2))</f>
        <v>#N/A</v>
      </c>
      <c r="PC5" s="36" t="str">
        <f t="shared" ref="PC5" si="276">IF(PK5="","",INT(PD5*PE5*PF5*PG5/100))</f>
        <v/>
      </c>
      <c r="PD5" s="37" t="str">
        <f>IF(PK5="","",VLOOKUP(PK5,'別表第１　保険金額の標準'!$A$5:$E$200,簡易保険料算出シート!$Q5+1))</f>
        <v/>
      </c>
      <c r="PE5" s="38">
        <f t="shared" ref="PE5" si="277">OO5</f>
        <v>100</v>
      </c>
      <c r="PF5" s="39">
        <f t="shared" ref="PF5:QL5" si="278">$V5</f>
        <v>1</v>
      </c>
      <c r="PG5" s="40">
        <f t="shared" ref="PG5:QM5" si="279">$J5</f>
        <v>0</v>
      </c>
      <c r="PH5" s="41">
        <f t="shared" ref="PH5" si="280">IF(PK5="",0,IF(OR$3=$E5,ROUND(ROUND(PI5*PJ5/1000,2)*$O5/365,2),ROUND(PI5*PJ5/1000,2)))</f>
        <v>0</v>
      </c>
      <c r="PI5" s="42" t="str">
        <f t="shared" ref="PI5" si="281">PC5</f>
        <v/>
      </c>
      <c r="PJ5" s="43" t="e">
        <f t="shared" ref="PJ5" si="282">IF(NQ5="","",PR5)</f>
        <v>#N/A</v>
      </c>
      <c r="PK5" s="38" t="str">
        <f t="shared" ref="PK5" si="283">IFERROR(IF($C5="","",IF(AND($O5&lt;&gt;"",OR$3=$E5),$D5+OR$3,IF(PH$3&lt;=$E5,$D5+OR$3,""))),"")</f>
        <v/>
      </c>
      <c r="PL5" s="38" t="e">
        <f>IF($C5="","",VLOOKUP($W5,'別表第２　保険料率'!$B$7:$G$54,IF($Q5=4,'別表第２　保険料率'!$F$55,'別表第２　保険料率'!$D$55)))</f>
        <v>#N/A</v>
      </c>
      <c r="PM5" s="38" t="e">
        <f>IF($C5="","",VLOOKUP($W5,'別表第２　保険料率'!$B$7:$G$54,IF($Q5=4,'別表第２　保険料率'!$G$55,'別表第２　保険料率'!$E$55)))</f>
        <v>#N/A</v>
      </c>
      <c r="PN5" s="44">
        <f t="shared" ref="PN5" si="284">$AE$1</f>
        <v>0.13500000000000001</v>
      </c>
      <c r="PO5" s="43" t="e">
        <f t="shared" ref="PO5" si="285">IF(NQ5="","",IF(PK5&lt;$AG$1,(1-PN5)*PL5,(1-PN5)*PM5))</f>
        <v>#N/A</v>
      </c>
      <c r="PP5" s="45" t="e">
        <f t="shared" ref="PP5" si="286">IF(OG5="","",OZ5+PO5)</f>
        <v>#N/A</v>
      </c>
      <c r="PQ5" s="45" t="e">
        <f t="shared" ref="PQ5" si="287">IF(NQ5="","",ROUND(PP5,2))</f>
        <v>#N/A</v>
      </c>
      <c r="PR5" s="40" t="e">
        <f t="shared" ref="PR5" si="288">IF(NQ5="","",ROUND(PQ5-PA5,2))</f>
        <v>#N/A</v>
      </c>
      <c r="PS5" s="46" t="str">
        <f t="shared" ref="PS5" si="289">IF(QA5="","",INT(PT5*PU5*PV5*PW5/100))</f>
        <v/>
      </c>
      <c r="PT5" s="47" t="str">
        <f>IF(QA5="","",VLOOKUP(QA5,'別表第１　保険金額の標準'!$A$5:$E$200,簡易保険料算出シート!$Q5+1))</f>
        <v/>
      </c>
      <c r="PU5" s="48">
        <f t="shared" ref="PU5" si="290">PE5</f>
        <v>100</v>
      </c>
      <c r="PV5" s="49">
        <f t="shared" si="265"/>
        <v>1</v>
      </c>
      <c r="PW5" s="50">
        <f t="shared" si="266"/>
        <v>0</v>
      </c>
      <c r="PX5" s="51">
        <f t="shared" ref="PX5" si="291">IF(QA5="",0,IF(PH$3=$E5,ROUND(ROUND(PY5*PZ5/1000,2)*$O5/365,2),ROUND(PY5*PZ5/1000,2)))</f>
        <v>0</v>
      </c>
      <c r="PY5" s="52" t="str">
        <f t="shared" ref="PY5" si="292">PS5</f>
        <v/>
      </c>
      <c r="PZ5" s="53" t="e">
        <f t="shared" ref="PZ5" si="293">IF(OG5="","",QH5)</f>
        <v>#N/A</v>
      </c>
      <c r="QA5" s="48" t="str">
        <f t="shared" ref="QA5" si="294">IFERROR(IF($C5="","",IF(AND($O5&lt;&gt;"",PH$3=$E5),$D5+PH$3,IF(PX$3&lt;=$E5,$D5+PH$3,""))),"")</f>
        <v/>
      </c>
      <c r="QB5" s="48" t="e">
        <f>IF($C5="","",VLOOKUP($W5,'別表第２　保険料率'!$B$7:$G$54,IF($Q5=4,'別表第２　保険料率'!$F$55,'別表第２　保険料率'!$D$55)))</f>
        <v>#N/A</v>
      </c>
      <c r="QC5" s="48" t="e">
        <f>IF($C5="","",VLOOKUP($W5,'別表第２　保険料率'!$B$7:$G$54,IF($Q5=4,'別表第２　保険料率'!$G$55,'別表第２　保険料率'!$E$55)))</f>
        <v>#N/A</v>
      </c>
      <c r="QD5" s="54">
        <f t="shared" ref="QD5" si="295">$AE$1</f>
        <v>0.13500000000000001</v>
      </c>
      <c r="QE5" s="55" t="e">
        <f t="shared" ref="QE5" si="296">IF(OG5="","",IF(QA5&lt;$AG$1,(1-QD5)*QB5,(1-QD5)*QC5))</f>
        <v>#N/A</v>
      </c>
      <c r="QF5" s="56" t="e">
        <f t="shared" ref="QF5" si="297">IF(OW5="","",PP5+QE5)</f>
        <v>#N/A</v>
      </c>
      <c r="QG5" s="57" t="e">
        <f t="shared" ref="QG5" si="298">IF(OG5="","",ROUND(QF5,2))</f>
        <v>#N/A</v>
      </c>
      <c r="QH5" s="58" t="e">
        <f t="shared" ref="QH5" si="299">IF(OG5="","",ROUND(QG5-PQ5,2))</f>
        <v>#N/A</v>
      </c>
      <c r="QI5" s="36" t="str">
        <f t="shared" ref="QI5" si="300">IF(QQ5="","",INT(QJ5*QK5*QL5*QM5/100))</f>
        <v/>
      </c>
      <c r="QJ5" s="37" t="str">
        <f>IF(QQ5="","",VLOOKUP(QQ5,'別表第１　保険金額の標準'!$A$5:$E$200,簡易保険料算出シート!$Q5+1))</f>
        <v/>
      </c>
      <c r="QK5" s="38">
        <f t="shared" ref="QK5" si="301">PU5</f>
        <v>100</v>
      </c>
      <c r="QL5" s="39">
        <f t="shared" si="278"/>
        <v>1</v>
      </c>
      <c r="QM5" s="40">
        <f t="shared" si="279"/>
        <v>0</v>
      </c>
      <c r="QN5" s="41">
        <f t="shared" ref="QN5" si="302">IF(QQ5="",0,IF(PX$3=$E5,ROUND(ROUND(QO5*QP5/1000,2)*$O5/365,2),ROUND(QO5*QP5/1000,2)))</f>
        <v>0</v>
      </c>
      <c r="QO5" s="42" t="str">
        <f t="shared" ref="QO5" si="303">QI5</f>
        <v/>
      </c>
      <c r="QP5" s="43" t="e">
        <f t="shared" ref="QP5" si="304">IF(OW5="","",QX5)</f>
        <v>#N/A</v>
      </c>
      <c r="QQ5" s="38" t="str">
        <f t="shared" ref="QQ5" si="305">IFERROR(IF($C5="","",IF(AND($O5&lt;&gt;"",PX$3=$E5),$D5+PX$3,IF(QN$3&lt;=$E5,$D5+PX$3,""))),"")</f>
        <v/>
      </c>
      <c r="QR5" s="38" t="e">
        <f>IF($C5="","",VLOOKUP($W5,'別表第２　保険料率'!$B$7:$G$54,IF($Q5=4,'別表第２　保険料率'!$F$55,'別表第２　保険料率'!$D$55)))</f>
        <v>#N/A</v>
      </c>
      <c r="QS5" s="38" t="e">
        <f>IF($C5="","",VLOOKUP($W5,'別表第２　保険料率'!$B$7:$G$54,IF($Q5=4,'別表第２　保険料率'!$G$55,'別表第２　保険料率'!$E$55)))</f>
        <v>#N/A</v>
      </c>
      <c r="QT5" s="44">
        <f t="shared" ref="QT5" si="306">$AE$1</f>
        <v>0.13500000000000001</v>
      </c>
      <c r="QU5" s="43" t="e">
        <f t="shared" ref="QU5" si="307">IF(OW5="","",IF(QQ5&lt;$AG$1,(1-QT5)*QR5,(1-QT5)*QS5))</f>
        <v>#N/A</v>
      </c>
      <c r="QV5" s="45" t="e">
        <f t="shared" ref="QV5" si="308">IF(PM5="","",QF5+QU5)</f>
        <v>#N/A</v>
      </c>
      <c r="QW5" s="45" t="e">
        <f t="shared" ref="QW5" si="309">IF(OW5="","",ROUND(QV5,2))</f>
        <v>#N/A</v>
      </c>
      <c r="QX5" s="40" t="e">
        <f t="shared" ref="QX5" si="310">IF(OW5="","",ROUND(QW5-QG5,2))</f>
        <v>#N/A</v>
      </c>
      <c r="QY5" s="46" t="str">
        <f t="shared" ref="QY5" si="311">IF(RG5="","",INT(QZ5*RA5*RB5*RC5/100))</f>
        <v/>
      </c>
      <c r="QZ5" s="47" t="str">
        <f>IF(RG5="","",VLOOKUP(RG5,'別表第１　保険金額の標準'!$A$5:$E$200,簡易保険料算出シート!$Q5+1))</f>
        <v/>
      </c>
      <c r="RA5" s="48">
        <f t="shared" ref="RA5" si="312">QK5</f>
        <v>100</v>
      </c>
      <c r="RB5" s="49">
        <f t="shared" ref="RB5:SH5" si="313">$V5</f>
        <v>1</v>
      </c>
      <c r="RC5" s="50">
        <f t="shared" ref="RC5:SI5" si="314">$J5</f>
        <v>0</v>
      </c>
      <c r="RD5" s="51">
        <f t="shared" ref="RD5" si="315">IF(RG5="",0,IF(QN$3=$E5,ROUND(ROUND(RE5*RF5/1000,2)*$O5/365,2),ROUND(RE5*RF5/1000,2)))</f>
        <v>0</v>
      </c>
      <c r="RE5" s="52" t="str">
        <f t="shared" ref="RE5" si="316">QY5</f>
        <v/>
      </c>
      <c r="RF5" s="53" t="e">
        <f t="shared" ref="RF5" si="317">IF(PM5="","",RN5)</f>
        <v>#N/A</v>
      </c>
      <c r="RG5" s="48" t="str">
        <f t="shared" ref="RG5" si="318">IFERROR(IF($C5="","",IF(AND($O5&lt;&gt;"",QN$3=$E5),$D5+QN$3,IF(RD$3&lt;=$E5,$D5+QN$3,""))),"")</f>
        <v/>
      </c>
      <c r="RH5" s="48" t="e">
        <f>IF($C5="","",VLOOKUP($W5,'別表第２　保険料率'!$B$7:$G$54,IF($Q5=4,'別表第２　保険料率'!$F$55,'別表第２　保険料率'!$D$55)))</f>
        <v>#N/A</v>
      </c>
      <c r="RI5" s="48" t="e">
        <f>IF($C5="","",VLOOKUP($W5,'別表第２　保険料率'!$B$7:$G$54,IF($Q5=4,'別表第２　保険料率'!$G$55,'別表第２　保険料率'!$E$55)))</f>
        <v>#N/A</v>
      </c>
      <c r="RJ5" s="54">
        <f t="shared" ref="RJ5" si="319">$AE$1</f>
        <v>0.13500000000000001</v>
      </c>
      <c r="RK5" s="55" t="e">
        <f t="shared" ref="RK5" si="320">IF(PM5="","",IF(RG5&lt;$AG$1,(1-RJ5)*RH5,(1-RJ5)*RI5))</f>
        <v>#N/A</v>
      </c>
      <c r="RL5" s="56" t="e">
        <f t="shared" ref="RL5" si="321">IF(QC5="","",QV5+RK5)</f>
        <v>#N/A</v>
      </c>
      <c r="RM5" s="57" t="e">
        <f t="shared" ref="RM5" si="322">IF(PM5="","",ROUND(RL5,2))</f>
        <v>#N/A</v>
      </c>
      <c r="RN5" s="58" t="e">
        <f t="shared" ref="RN5" si="323">IF(PM5="","",ROUND(RM5-QW5,2))</f>
        <v>#N/A</v>
      </c>
      <c r="RO5" s="36" t="str">
        <f t="shared" ref="RO5" si="324">IF(RW5="","",INT(RP5*RQ5*RR5*RS5/100))</f>
        <v/>
      </c>
      <c r="RP5" s="37" t="str">
        <f>IF(RW5="","",VLOOKUP(RW5,'別表第１　保険金額の標準'!$A$5:$E$200,簡易保険料算出シート!$Q5+1))</f>
        <v/>
      </c>
      <c r="RQ5" s="38">
        <f t="shared" ref="RQ5" si="325">RA5</f>
        <v>100</v>
      </c>
      <c r="RR5" s="39">
        <f t="shared" ref="RR5:SX5" si="326">$V5</f>
        <v>1</v>
      </c>
      <c r="RS5" s="40">
        <f t="shared" ref="RS5:SY5" si="327">$J5</f>
        <v>0</v>
      </c>
      <c r="RT5" s="41">
        <f t="shared" ref="RT5" si="328">IF(RW5="",0,IF(RD$3=$E5,ROUND(ROUND(RU5*RV5/1000,2)*$O5/365,2),ROUND(RU5*RV5/1000,2)))</f>
        <v>0</v>
      </c>
      <c r="RU5" s="42" t="str">
        <f t="shared" ref="RU5" si="329">RO5</f>
        <v/>
      </c>
      <c r="RV5" s="43" t="e">
        <f t="shared" ref="RV5" si="330">IF(QC5="","",SD5)</f>
        <v>#N/A</v>
      </c>
      <c r="RW5" s="38" t="str">
        <f t="shared" ref="RW5" si="331">IFERROR(IF($C5="","",IF(AND($O5&lt;&gt;"",RD$3=$E5),$D5+RD$3,IF(RT$3&lt;=$E5,$D5+RD$3,""))),"")</f>
        <v/>
      </c>
      <c r="RX5" s="38" t="e">
        <f>IF($C5="","",VLOOKUP($W5,'別表第２　保険料率'!$B$7:$G$54,IF($Q5=4,'別表第２　保険料率'!$F$55,'別表第２　保険料率'!$D$55)))</f>
        <v>#N/A</v>
      </c>
      <c r="RY5" s="38" t="e">
        <f>IF($C5="","",VLOOKUP($W5,'別表第２　保険料率'!$B$7:$G$54,IF($Q5=4,'別表第２　保険料率'!$G$55,'別表第２　保険料率'!$E$55)))</f>
        <v>#N/A</v>
      </c>
      <c r="RZ5" s="44">
        <f t="shared" ref="RZ5" si="332">$AE$1</f>
        <v>0.13500000000000001</v>
      </c>
      <c r="SA5" s="43" t="e">
        <f t="shared" ref="SA5" si="333">IF(QC5="","",IF(RW5&lt;$AG$1,(1-RZ5)*RX5,(1-RZ5)*RY5))</f>
        <v>#N/A</v>
      </c>
      <c r="SB5" s="45" t="e">
        <f t="shared" ref="SB5" si="334">IF(QS5="","",RL5+SA5)</f>
        <v>#N/A</v>
      </c>
      <c r="SC5" s="45" t="e">
        <f t="shared" ref="SC5" si="335">IF(QC5="","",ROUND(SB5,2))</f>
        <v>#N/A</v>
      </c>
      <c r="SD5" s="40" t="e">
        <f t="shared" ref="SD5" si="336">IF(QC5="","",ROUND(SC5-RM5,2))</f>
        <v>#N/A</v>
      </c>
      <c r="SE5" s="46" t="str">
        <f t="shared" ref="SE5" si="337">IF(SM5="","",INT(SF5*SG5*SH5*SI5/100))</f>
        <v/>
      </c>
      <c r="SF5" s="47" t="str">
        <f>IF(SM5="","",VLOOKUP(SM5,'別表第１　保険金額の標準'!$A$5:$E$200,簡易保険料算出シート!$Q5+1))</f>
        <v/>
      </c>
      <c r="SG5" s="48">
        <f t="shared" ref="SG5" si="338">RQ5</f>
        <v>100</v>
      </c>
      <c r="SH5" s="49">
        <f t="shared" si="313"/>
        <v>1</v>
      </c>
      <c r="SI5" s="50">
        <f t="shared" si="314"/>
        <v>0</v>
      </c>
      <c r="SJ5" s="51">
        <f t="shared" ref="SJ5" si="339">IF(SM5="",0,IF(RT$3=$E5,ROUND(ROUND(SK5*SL5/1000,2)*$O5/365,2),ROUND(SK5*SL5/1000,2)))</f>
        <v>0</v>
      </c>
      <c r="SK5" s="52" t="str">
        <f t="shared" ref="SK5" si="340">SE5</f>
        <v/>
      </c>
      <c r="SL5" s="53" t="e">
        <f t="shared" ref="SL5" si="341">IF(QS5="","",ST5)</f>
        <v>#N/A</v>
      </c>
      <c r="SM5" s="48" t="str">
        <f t="shared" ref="SM5" si="342">IFERROR(IF($C5="","",IF(AND($O5&lt;&gt;"",RT$3=$E5),$D5+RT$3,IF(SJ$3&lt;=$E5,$D5+RT$3,""))),"")</f>
        <v/>
      </c>
      <c r="SN5" s="48" t="e">
        <f>IF($C5="","",VLOOKUP($W5,'別表第２　保険料率'!$B$7:$G$54,IF($Q5=4,'別表第２　保険料率'!$F$55,'別表第２　保険料率'!$D$55)))</f>
        <v>#N/A</v>
      </c>
      <c r="SO5" s="48" t="e">
        <f>IF($C5="","",VLOOKUP($W5,'別表第２　保険料率'!$B$7:$G$54,IF($Q5=4,'別表第２　保険料率'!$G$55,'別表第２　保険料率'!$E$55)))</f>
        <v>#N/A</v>
      </c>
      <c r="SP5" s="54">
        <f t="shared" ref="SP5" si="343">$AE$1</f>
        <v>0.13500000000000001</v>
      </c>
      <c r="SQ5" s="55" t="e">
        <f t="shared" ref="SQ5" si="344">IF(QS5="","",IF(SM5&lt;$AG$1,(1-SP5)*SN5,(1-SP5)*SO5))</f>
        <v>#N/A</v>
      </c>
      <c r="SR5" s="56" t="e">
        <f t="shared" ref="SR5" si="345">IF(RI5="","",SB5+SQ5)</f>
        <v>#N/A</v>
      </c>
      <c r="SS5" s="57" t="e">
        <f t="shared" ref="SS5" si="346">IF(QS5="","",ROUND(SR5,2))</f>
        <v>#N/A</v>
      </c>
      <c r="ST5" s="58" t="e">
        <f t="shared" ref="ST5" si="347">IF(QS5="","",ROUND(SS5-SC5,2))</f>
        <v>#N/A</v>
      </c>
      <c r="SU5" s="36" t="str">
        <f t="shared" ref="SU5" si="348">IF(TC5="","",INT(SV5*SW5*SX5*SY5/100))</f>
        <v/>
      </c>
      <c r="SV5" s="37" t="str">
        <f>IF(TC5="","",VLOOKUP(TC5,'別表第１　保険金額の標準'!$A$5:$E$200,簡易保険料算出シート!$Q5+1))</f>
        <v/>
      </c>
      <c r="SW5" s="38">
        <f t="shared" ref="SW5" si="349">SG5</f>
        <v>100</v>
      </c>
      <c r="SX5" s="39">
        <f t="shared" si="326"/>
        <v>1</v>
      </c>
      <c r="SY5" s="40">
        <f t="shared" si="327"/>
        <v>0</v>
      </c>
      <c r="SZ5" s="41">
        <f t="shared" ref="SZ5" si="350">IF(TC5="",0,IF(SJ$3=$E5,ROUND(ROUND(TA5*TB5/1000,2)*$O5/365,2),ROUND(TA5*TB5/1000,2)))</f>
        <v>0</v>
      </c>
      <c r="TA5" s="42" t="str">
        <f t="shared" ref="TA5" si="351">SU5</f>
        <v/>
      </c>
      <c r="TB5" s="43" t="e">
        <f t="shared" ref="TB5" si="352">IF(RI5="","",TJ5)</f>
        <v>#N/A</v>
      </c>
      <c r="TC5" s="38" t="str">
        <f t="shared" ref="TC5" si="353">IFERROR(IF($C5="","",IF(AND($O5&lt;&gt;"",SJ$3=$E5),$D5+SJ$3,IF(SZ$3&lt;=$E5,$D5+SJ$3,""))),"")</f>
        <v/>
      </c>
      <c r="TD5" s="38" t="e">
        <f>IF($C5="","",VLOOKUP($W5,'別表第２　保険料率'!$B$7:$G$54,IF($Q5=4,'別表第２　保険料率'!$F$55,'別表第２　保険料率'!$D$55)))</f>
        <v>#N/A</v>
      </c>
      <c r="TE5" s="38" t="e">
        <f>IF($C5="","",VLOOKUP($W5,'別表第２　保険料率'!$B$7:$G$54,IF($Q5=4,'別表第２　保険料率'!$G$55,'別表第２　保険料率'!$E$55)))</f>
        <v>#N/A</v>
      </c>
      <c r="TF5" s="44">
        <f t="shared" ref="TF5" si="354">$AE$1</f>
        <v>0.13500000000000001</v>
      </c>
      <c r="TG5" s="43" t="e">
        <f t="shared" ref="TG5" si="355">IF(RI5="","",IF(TC5&lt;$AG$1,(1-TF5)*TD5,(1-TF5)*TE5))</f>
        <v>#N/A</v>
      </c>
      <c r="TH5" s="45" t="e">
        <f t="shared" ref="TH5" si="356">IF(RY5="","",SR5+TG5)</f>
        <v>#N/A</v>
      </c>
      <c r="TI5" s="45" t="e">
        <f t="shared" ref="TI5" si="357">IF(RI5="","",ROUND(TH5,2))</f>
        <v>#N/A</v>
      </c>
      <c r="TJ5" s="40" t="e">
        <f t="shared" ref="TJ5" si="358">IF(RI5="","",ROUND(TI5-SS5,2))</f>
        <v>#N/A</v>
      </c>
      <c r="TK5" s="46" t="str">
        <f t="shared" ref="TK5" si="359">IF(TS5="","",INT(TL5*TM5*TN5*TO5/100))</f>
        <v/>
      </c>
      <c r="TL5" s="47" t="str">
        <f>IF(TS5="","",VLOOKUP(TS5,'別表第１　保険金額の標準'!$A$5:$E$200,簡易保険料算出シート!$Q5+1))</f>
        <v/>
      </c>
      <c r="TM5" s="48">
        <f t="shared" ref="TM5" si="360">SW5</f>
        <v>100</v>
      </c>
      <c r="TN5" s="49">
        <f t="shared" ref="TN5:UT5" si="361">$V5</f>
        <v>1</v>
      </c>
      <c r="TO5" s="50">
        <f t="shared" ref="TO5:UU5" si="362">$J5</f>
        <v>0</v>
      </c>
      <c r="TP5" s="51">
        <f t="shared" ref="TP5" si="363">IF(TS5="",0,IF(SZ$3=$E5,ROUND(ROUND(TQ5*TR5/1000,2)*$O5/365,2),ROUND(TQ5*TR5/1000,2)))</f>
        <v>0</v>
      </c>
      <c r="TQ5" s="52" t="str">
        <f t="shared" ref="TQ5" si="364">TK5</f>
        <v/>
      </c>
      <c r="TR5" s="53" t="e">
        <f t="shared" ref="TR5" si="365">IF(RY5="","",TZ5)</f>
        <v>#N/A</v>
      </c>
      <c r="TS5" s="48" t="str">
        <f t="shared" ref="TS5" si="366">IFERROR(IF($C5="","",IF(AND($O5&lt;&gt;"",SZ$3=$E5),$D5+SZ$3,IF(TP$3&lt;=$E5,$D5+SZ$3,""))),"")</f>
        <v/>
      </c>
      <c r="TT5" s="48" t="e">
        <f>IF($C5="","",VLOOKUP($W5,'別表第２　保険料率'!$B$7:$G$54,IF($Q5=4,'別表第２　保険料率'!$F$55,'別表第２　保険料率'!$D$55)))</f>
        <v>#N/A</v>
      </c>
      <c r="TU5" s="48" t="e">
        <f>IF($C5="","",VLOOKUP($W5,'別表第２　保険料率'!$B$7:$G$54,IF($Q5=4,'別表第２　保険料率'!$G$55,'別表第２　保険料率'!$E$55)))</f>
        <v>#N/A</v>
      </c>
      <c r="TV5" s="54">
        <f t="shared" ref="TV5" si="367">$AE$1</f>
        <v>0.13500000000000001</v>
      </c>
      <c r="TW5" s="55" t="e">
        <f t="shared" ref="TW5" si="368">IF(RY5="","",IF(TS5&lt;$AG$1,(1-TV5)*TT5,(1-TV5)*TU5))</f>
        <v>#N/A</v>
      </c>
      <c r="TX5" s="56" t="e">
        <f t="shared" ref="TX5" si="369">IF(SO5="","",TH5+TW5)</f>
        <v>#N/A</v>
      </c>
      <c r="TY5" s="57" t="e">
        <f t="shared" ref="TY5" si="370">IF(RY5="","",ROUND(TX5,2))</f>
        <v>#N/A</v>
      </c>
      <c r="TZ5" s="58" t="e">
        <f t="shared" ref="TZ5" si="371">IF(RY5="","",ROUND(TY5-TI5,2))</f>
        <v>#N/A</v>
      </c>
      <c r="UA5" s="36" t="str">
        <f t="shared" ref="UA5" si="372">IF(UI5="","",INT(UB5*UC5*UD5*UE5/100))</f>
        <v/>
      </c>
      <c r="UB5" s="37" t="str">
        <f>IF(UI5="","",VLOOKUP(UI5,'別表第１　保険金額の標準'!$A$5:$E$200,簡易保険料算出シート!$Q5+1))</f>
        <v/>
      </c>
      <c r="UC5" s="38">
        <f t="shared" ref="UC5" si="373">TM5</f>
        <v>100</v>
      </c>
      <c r="UD5" s="39">
        <f t="shared" ref="UD5:VJ5" si="374">$V5</f>
        <v>1</v>
      </c>
      <c r="UE5" s="40">
        <f t="shared" ref="UE5:VK5" si="375">$J5</f>
        <v>0</v>
      </c>
      <c r="UF5" s="41">
        <f t="shared" ref="UF5" si="376">IF(UI5="",0,IF(TP$3=$E5,ROUND(ROUND(UG5*UH5/1000,2)*$O5/365,2),ROUND(UG5*UH5/1000,2)))</f>
        <v>0</v>
      </c>
      <c r="UG5" s="42" t="str">
        <f t="shared" ref="UG5" si="377">UA5</f>
        <v/>
      </c>
      <c r="UH5" s="43" t="e">
        <f t="shared" ref="UH5" si="378">IF(SO5="","",UP5)</f>
        <v>#N/A</v>
      </c>
      <c r="UI5" s="38" t="str">
        <f t="shared" ref="UI5" si="379">IFERROR(IF($C5="","",IF(AND($O5&lt;&gt;"",TP$3=$E5),$D5+TP$3,IF(UF$3&lt;=$E5,$D5+TP$3,""))),"")</f>
        <v/>
      </c>
      <c r="UJ5" s="38" t="e">
        <f>IF($C5="","",VLOOKUP($W5,'別表第２　保険料率'!$B$7:$G$54,IF($Q5=4,'別表第２　保険料率'!$F$55,'別表第２　保険料率'!$D$55)))</f>
        <v>#N/A</v>
      </c>
      <c r="UK5" s="38" t="e">
        <f>IF($C5="","",VLOOKUP($W5,'別表第２　保険料率'!$B$7:$G$54,IF($Q5=4,'別表第２　保険料率'!$G$55,'別表第２　保険料率'!$E$55)))</f>
        <v>#N/A</v>
      </c>
      <c r="UL5" s="44">
        <f t="shared" ref="UL5" si="380">$AE$1</f>
        <v>0.13500000000000001</v>
      </c>
      <c r="UM5" s="43" t="e">
        <f t="shared" ref="UM5" si="381">IF(SO5="","",IF(UI5&lt;$AG$1,(1-UL5)*UJ5,(1-UL5)*UK5))</f>
        <v>#N/A</v>
      </c>
      <c r="UN5" s="45" t="e">
        <f t="shared" ref="UN5" si="382">IF(TE5="","",TX5+UM5)</f>
        <v>#N/A</v>
      </c>
      <c r="UO5" s="45" t="e">
        <f t="shared" ref="UO5" si="383">IF(SO5="","",ROUND(UN5,2))</f>
        <v>#N/A</v>
      </c>
      <c r="UP5" s="40" t="e">
        <f t="shared" ref="UP5" si="384">IF(SO5="","",ROUND(UO5-TY5,2))</f>
        <v>#N/A</v>
      </c>
      <c r="UQ5" s="46" t="str">
        <f t="shared" ref="UQ5" si="385">IF(UY5="","",INT(UR5*US5*UT5*UU5/100))</f>
        <v/>
      </c>
      <c r="UR5" s="47" t="str">
        <f>IF(UY5="","",VLOOKUP(UY5,'別表第１　保険金額の標準'!$A$5:$E$200,簡易保険料算出シート!$Q5+1))</f>
        <v/>
      </c>
      <c r="US5" s="48">
        <f t="shared" ref="US5" si="386">UC5</f>
        <v>100</v>
      </c>
      <c r="UT5" s="49">
        <f t="shared" si="361"/>
        <v>1</v>
      </c>
      <c r="UU5" s="50">
        <f t="shared" si="362"/>
        <v>0</v>
      </c>
      <c r="UV5" s="51">
        <f t="shared" ref="UV5" si="387">IF(UY5="",0,IF(UF$3=$E5,ROUND(ROUND(UW5*UX5/1000,2)*$O5/365,2),ROUND(UW5*UX5/1000,2)))</f>
        <v>0</v>
      </c>
      <c r="UW5" s="52" t="str">
        <f t="shared" ref="UW5" si="388">UQ5</f>
        <v/>
      </c>
      <c r="UX5" s="53" t="e">
        <f t="shared" ref="UX5" si="389">IF(TE5="","",VF5)</f>
        <v>#N/A</v>
      </c>
      <c r="UY5" s="48" t="str">
        <f t="shared" ref="UY5" si="390">IFERROR(IF($C5="","",IF(AND($O5&lt;&gt;"",UF$3=$E5),$D5+UF$3,IF(UV$3&lt;=$E5,$D5+UF$3,""))),"")</f>
        <v/>
      </c>
      <c r="UZ5" s="48" t="e">
        <f>IF($C5="","",VLOOKUP($W5,'別表第２　保険料率'!$B$7:$G$54,IF($Q5=4,'別表第２　保険料率'!$F$55,'別表第２　保険料率'!$D$55)))</f>
        <v>#N/A</v>
      </c>
      <c r="VA5" s="48" t="e">
        <f>IF($C5="","",VLOOKUP($W5,'別表第２　保険料率'!$B$7:$G$54,IF($Q5=4,'別表第２　保険料率'!$G$55,'別表第２　保険料率'!$E$55)))</f>
        <v>#N/A</v>
      </c>
      <c r="VB5" s="54">
        <f t="shared" ref="VB5" si="391">$AE$1</f>
        <v>0.13500000000000001</v>
      </c>
      <c r="VC5" s="55" t="e">
        <f t="shared" ref="VC5" si="392">IF(TE5="","",IF(UY5&lt;$AG$1,(1-VB5)*UZ5,(1-VB5)*VA5))</f>
        <v>#N/A</v>
      </c>
      <c r="VD5" s="56" t="e">
        <f t="shared" ref="VD5" si="393">IF(TU5="","",UN5+VC5)</f>
        <v>#N/A</v>
      </c>
      <c r="VE5" s="57" t="e">
        <f t="shared" ref="VE5" si="394">IF(TE5="","",ROUND(VD5,2))</f>
        <v>#N/A</v>
      </c>
      <c r="VF5" s="58" t="e">
        <f t="shared" ref="VF5" si="395">IF(TE5="","",ROUND(VE5-UO5,2))</f>
        <v>#N/A</v>
      </c>
      <c r="VG5" s="36" t="str">
        <f t="shared" ref="VG5" si="396">IF(VO5="","",INT(VH5*VI5*VJ5*VK5/100))</f>
        <v/>
      </c>
      <c r="VH5" s="37" t="str">
        <f>IF(VO5="","",VLOOKUP(VO5,'別表第１　保険金額の標準'!$A$5:$E$200,簡易保険料算出シート!$Q5+1))</f>
        <v/>
      </c>
      <c r="VI5" s="38">
        <f t="shared" ref="VI5" si="397">US5</f>
        <v>100</v>
      </c>
      <c r="VJ5" s="39">
        <f t="shared" si="374"/>
        <v>1</v>
      </c>
      <c r="VK5" s="40">
        <f t="shared" si="375"/>
        <v>0</v>
      </c>
      <c r="VL5" s="41">
        <f t="shared" ref="VL5" si="398">IF(VO5="",0,IF(UV$3=$E5,ROUND(ROUND(VM5*VN5/1000,2)*$O5/365,2),ROUND(VM5*VN5/1000,2)))</f>
        <v>0</v>
      </c>
      <c r="VM5" s="42" t="str">
        <f t="shared" ref="VM5" si="399">VG5</f>
        <v/>
      </c>
      <c r="VN5" s="43" t="e">
        <f t="shared" ref="VN5" si="400">IF(TU5="","",VV5)</f>
        <v>#N/A</v>
      </c>
      <c r="VO5" s="38" t="str">
        <f t="shared" ref="VO5" si="401">IFERROR(IF($C5="","",IF(AND($O5&lt;&gt;"",UV$3=$E5),$D5+UV$3,IF(VL$3&lt;=$E5,$D5+UV$3,""))),"")</f>
        <v/>
      </c>
      <c r="VP5" s="38" t="e">
        <f>IF($C5="","",VLOOKUP($W5,'別表第２　保険料率'!$B$7:$G$54,IF($Q5=4,'別表第２　保険料率'!$F$55,'別表第２　保険料率'!$D$55)))</f>
        <v>#N/A</v>
      </c>
      <c r="VQ5" s="38" t="e">
        <f>IF($C5="","",VLOOKUP($W5,'別表第２　保険料率'!$B$7:$G$54,IF($Q5=4,'別表第２　保険料率'!$G$55,'別表第２　保険料率'!$E$55)))</f>
        <v>#N/A</v>
      </c>
      <c r="VR5" s="44">
        <f t="shared" ref="VR5" si="402">$AE$1</f>
        <v>0.13500000000000001</v>
      </c>
      <c r="VS5" s="43" t="e">
        <f t="shared" ref="VS5" si="403">IF(TU5="","",IF(VO5&lt;$AG$1,(1-VR5)*VP5,(1-VR5)*VQ5))</f>
        <v>#N/A</v>
      </c>
      <c r="VT5" s="45" t="e">
        <f t="shared" ref="VT5" si="404">IF(UK5="","",VD5+VS5)</f>
        <v>#N/A</v>
      </c>
      <c r="VU5" s="45" t="e">
        <f t="shared" ref="VU5" si="405">IF(TU5="","",ROUND(VT5,2))</f>
        <v>#N/A</v>
      </c>
      <c r="VV5" s="40" t="e">
        <f t="shared" ref="VV5" si="406">IF(TU5="","",ROUND(VU5-VE5,2))</f>
        <v>#N/A</v>
      </c>
      <c r="VW5" s="46" t="str">
        <f t="shared" ref="VW5" si="407">IF(WE5="","",INT(VX5*VY5*VZ5*WA5/100))</f>
        <v/>
      </c>
      <c r="VX5" s="47" t="str">
        <f>IF(WE5="","",VLOOKUP(WE5,'別表第１　保険金額の標準'!$A$5:$E$200,簡易保険料算出シート!$Q5+1))</f>
        <v/>
      </c>
      <c r="VY5" s="48">
        <f t="shared" ref="VY5" si="408">VI5</f>
        <v>100</v>
      </c>
      <c r="VZ5" s="49">
        <f t="shared" ref="VZ5:XF5" si="409">$V5</f>
        <v>1</v>
      </c>
      <c r="WA5" s="50">
        <f t="shared" ref="WA5:XG5" si="410">$J5</f>
        <v>0</v>
      </c>
      <c r="WB5" s="51">
        <f t="shared" ref="WB5" si="411">IF(WE5="",0,IF(VL$3=$E5,ROUND(ROUND(WC5*WD5/1000,2)*$O5/365,2),ROUND(WC5*WD5/1000,2)))</f>
        <v>0</v>
      </c>
      <c r="WC5" s="52" t="str">
        <f t="shared" ref="WC5" si="412">VW5</f>
        <v/>
      </c>
      <c r="WD5" s="53" t="e">
        <f t="shared" ref="WD5" si="413">IF(UK5="","",WL5)</f>
        <v>#N/A</v>
      </c>
      <c r="WE5" s="48" t="str">
        <f t="shared" ref="WE5" si="414">IFERROR(IF($C5="","",IF(AND($O5&lt;&gt;"",VL$3=$E5),$D5+VL$3,IF(WB$3&lt;=$E5,$D5+VL$3,""))),"")</f>
        <v/>
      </c>
      <c r="WF5" s="48" t="e">
        <f>IF($C5="","",VLOOKUP($W5,'別表第２　保険料率'!$B$7:$G$54,IF($Q5=4,'別表第２　保険料率'!$F$55,'別表第２　保険料率'!$D$55)))</f>
        <v>#N/A</v>
      </c>
      <c r="WG5" s="48" t="e">
        <f>IF($C5="","",VLOOKUP($W5,'別表第２　保険料率'!$B$7:$G$54,IF($Q5=4,'別表第２　保険料率'!$G$55,'別表第２　保険料率'!$E$55)))</f>
        <v>#N/A</v>
      </c>
      <c r="WH5" s="54">
        <f t="shared" ref="WH5" si="415">$AE$1</f>
        <v>0.13500000000000001</v>
      </c>
      <c r="WI5" s="55" t="e">
        <f t="shared" ref="WI5" si="416">IF(UK5="","",IF(WE5&lt;$AG$1,(1-WH5)*WF5,(1-WH5)*WG5))</f>
        <v>#N/A</v>
      </c>
      <c r="WJ5" s="56" t="e">
        <f t="shared" ref="WJ5" si="417">IF(VA5="","",VT5+WI5)</f>
        <v>#N/A</v>
      </c>
      <c r="WK5" s="57" t="e">
        <f t="shared" ref="WK5" si="418">IF(UK5="","",ROUND(WJ5,2))</f>
        <v>#N/A</v>
      </c>
      <c r="WL5" s="58" t="e">
        <f t="shared" ref="WL5" si="419">IF(UK5="","",ROUND(WK5-VU5,2))</f>
        <v>#N/A</v>
      </c>
      <c r="WM5" s="36" t="str">
        <f t="shared" ref="WM5" si="420">IF(WU5="","",INT(WN5*WO5*WP5*WQ5/100))</f>
        <v/>
      </c>
      <c r="WN5" s="37" t="str">
        <f>IF(WU5="","",VLOOKUP(WU5,'別表第１　保険金額の標準'!$A$5:$E$200,簡易保険料算出シート!$Q5+1))</f>
        <v/>
      </c>
      <c r="WO5" s="38">
        <f t="shared" ref="WO5" si="421">VY5</f>
        <v>100</v>
      </c>
      <c r="WP5" s="39">
        <f t="shared" ref="WP5:XV5" si="422">$V5</f>
        <v>1</v>
      </c>
      <c r="WQ5" s="40">
        <f t="shared" ref="WQ5:XW5" si="423">$J5</f>
        <v>0</v>
      </c>
      <c r="WR5" s="41">
        <f t="shared" ref="WR5" si="424">IF(WU5="",0,IF(WB$3=$E5,ROUND(ROUND(WS5*WT5/1000,2)*$O5/365,2),ROUND(WS5*WT5/1000,2)))</f>
        <v>0</v>
      </c>
      <c r="WS5" s="42" t="str">
        <f t="shared" ref="WS5" si="425">WM5</f>
        <v/>
      </c>
      <c r="WT5" s="43" t="e">
        <f t="shared" ref="WT5" si="426">IF(VA5="","",XB5)</f>
        <v>#N/A</v>
      </c>
      <c r="WU5" s="38" t="str">
        <f t="shared" ref="WU5" si="427">IFERROR(IF($C5="","",IF(AND($O5&lt;&gt;"",WB$3=$E5),$D5+WB$3,IF(WR$3&lt;=$E5,$D5+WB$3,""))),"")</f>
        <v/>
      </c>
      <c r="WV5" s="38" t="e">
        <f>IF($C5="","",VLOOKUP($W5,'別表第２　保険料率'!$B$7:$G$54,IF($Q5=4,'別表第２　保険料率'!$F$55,'別表第２　保険料率'!$D$55)))</f>
        <v>#N/A</v>
      </c>
      <c r="WW5" s="38" t="e">
        <f>IF($C5="","",VLOOKUP($W5,'別表第２　保険料率'!$B$7:$G$54,IF($Q5=4,'別表第２　保険料率'!$G$55,'別表第２　保険料率'!$E$55)))</f>
        <v>#N/A</v>
      </c>
      <c r="WX5" s="44">
        <f t="shared" ref="WX5" si="428">$AE$1</f>
        <v>0.13500000000000001</v>
      </c>
      <c r="WY5" s="43" t="e">
        <f t="shared" ref="WY5" si="429">IF(VA5="","",IF(WU5&lt;$AG$1,(1-WX5)*WV5,(1-WX5)*WW5))</f>
        <v>#N/A</v>
      </c>
      <c r="WZ5" s="45" t="e">
        <f t="shared" ref="WZ5" si="430">IF(VQ5="","",WJ5+WY5)</f>
        <v>#N/A</v>
      </c>
      <c r="XA5" s="45" t="e">
        <f t="shared" ref="XA5" si="431">IF(VA5="","",ROUND(WZ5,2))</f>
        <v>#N/A</v>
      </c>
      <c r="XB5" s="40" t="e">
        <f t="shared" ref="XB5" si="432">IF(VA5="","",ROUND(XA5-WK5,2))</f>
        <v>#N/A</v>
      </c>
      <c r="XC5" s="46" t="str">
        <f t="shared" ref="XC5" si="433">IF(XK5="","",INT(XD5*XE5*XF5*XG5/100))</f>
        <v/>
      </c>
      <c r="XD5" s="47" t="str">
        <f>IF(XK5="","",VLOOKUP(XK5,'別表第１　保険金額の標準'!$A$5:$E$200,簡易保険料算出シート!$Q5+1))</f>
        <v/>
      </c>
      <c r="XE5" s="48">
        <f t="shared" ref="XE5" si="434">WO5</f>
        <v>100</v>
      </c>
      <c r="XF5" s="49">
        <f t="shared" si="409"/>
        <v>1</v>
      </c>
      <c r="XG5" s="50">
        <f t="shared" si="410"/>
        <v>0</v>
      </c>
      <c r="XH5" s="51">
        <f t="shared" ref="XH5" si="435">IF(XK5="",0,IF(WR$3=$E5,ROUND(ROUND(XI5*XJ5/1000,2)*$O5/365,2),ROUND(XI5*XJ5/1000,2)))</f>
        <v>0</v>
      </c>
      <c r="XI5" s="52" t="str">
        <f>XC5</f>
        <v/>
      </c>
      <c r="XJ5" s="53" t="e">
        <f t="shared" ref="XJ5" si="436">IF(VQ5="","",XR5)</f>
        <v>#N/A</v>
      </c>
      <c r="XK5" s="48" t="str">
        <f t="shared" ref="XK5" si="437">IFERROR(IF($C5="","",IF(AND($O5&lt;&gt;"",WR$3=$E5),$D5+WR$3,IF(XH$3&lt;=$E5,$D5+WR$3,""))),"")</f>
        <v/>
      </c>
      <c r="XL5" s="48" t="e">
        <f>IF($C5="","",VLOOKUP($W5,'別表第２　保険料率'!$B$7:$G$54,IF($Q5=4,'別表第２　保険料率'!$F$55,'別表第２　保険料率'!$D$55)))</f>
        <v>#N/A</v>
      </c>
      <c r="XM5" s="48" t="e">
        <f>IF($C5="","",VLOOKUP($W5,'別表第２　保険料率'!$B$7:$G$54,IF($Q5=4,'別表第２　保険料率'!$G$55,'別表第２　保険料率'!$E$55)))</f>
        <v>#N/A</v>
      </c>
      <c r="XN5" s="54">
        <f t="shared" ref="XN5" si="438">$AE$1</f>
        <v>0.13500000000000001</v>
      </c>
      <c r="XO5" s="55" t="e">
        <f t="shared" ref="XO5" si="439">IF(VQ5="","",IF(XK5&lt;$AG$1,(1-XN5)*XL5,(1-XN5)*XM5))</f>
        <v>#N/A</v>
      </c>
      <c r="XP5" s="56" t="e">
        <f t="shared" ref="XP5" si="440">IF(WG5="","",WZ5+XO5)</f>
        <v>#N/A</v>
      </c>
      <c r="XQ5" s="57" t="e">
        <f t="shared" ref="XQ5" si="441">IF(VQ5="","",ROUND(XP5,2))</f>
        <v>#N/A</v>
      </c>
      <c r="XR5" s="58" t="e">
        <f t="shared" ref="XR5" si="442">IF(VQ5="","",ROUND(XQ5-XA5,2))</f>
        <v>#N/A</v>
      </c>
      <c r="XS5" s="36" t="str">
        <f t="shared" ref="XS5" si="443">IF(YA5="","",INT(XT5*XU5*XV5*XW5/100))</f>
        <v/>
      </c>
      <c r="XT5" s="37" t="str">
        <f>IF(YA5="","",VLOOKUP(YA5,'別表第１　保険金額の標準'!$A$5:$E$200,簡易保険料算出シート!$Q5+1))</f>
        <v/>
      </c>
      <c r="XU5" s="38">
        <f t="shared" ref="XU5" si="444">XE5</f>
        <v>100</v>
      </c>
      <c r="XV5" s="39">
        <f t="shared" si="422"/>
        <v>1</v>
      </c>
      <c r="XW5" s="40">
        <f t="shared" si="423"/>
        <v>0</v>
      </c>
      <c r="XX5" s="41">
        <f t="shared" ref="XX5" si="445">IF(YA5="",0,IF(XH$3=$E5,ROUND(ROUND(XY5*XZ5/1000,2)*$O5/365,2),ROUND(XY5*XZ5/1000,2)))</f>
        <v>0</v>
      </c>
      <c r="XY5" s="42" t="str">
        <f t="shared" ref="XY5" si="446">XS5</f>
        <v/>
      </c>
      <c r="XZ5" s="43" t="e">
        <f t="shared" ref="XZ5" si="447">IF(WG5="","",YH5)</f>
        <v>#N/A</v>
      </c>
      <c r="YA5" s="38" t="str">
        <f t="shared" ref="YA5" si="448">IFERROR(IF($C5="","",IF(AND($O5&lt;&gt;"",XH$3=$E5),$D5+XH$3,IF(XX$3&lt;=$E5,$D5+XH$3,""))),"")</f>
        <v/>
      </c>
      <c r="YB5" s="38" t="e">
        <f>IF($C5="","",VLOOKUP($W5,'別表第２　保険料率'!$B$7:$G$54,IF($Q5=4,'別表第２　保険料率'!$F$55,'別表第２　保険料率'!$D$55)))</f>
        <v>#N/A</v>
      </c>
      <c r="YC5" s="38" t="e">
        <f>IF($C5="","",VLOOKUP($W5,'別表第２　保険料率'!$B$7:$G$54,IF($Q5=4,'別表第２　保険料率'!$G$55,'別表第２　保険料率'!$E$55)))</f>
        <v>#N/A</v>
      </c>
      <c r="YD5" s="44">
        <f t="shared" ref="YD5" si="449">$AE$1</f>
        <v>0.13500000000000001</v>
      </c>
      <c r="YE5" s="43" t="e">
        <f t="shared" ref="YE5" si="450">IF(WG5="","",IF(YA5&lt;$AG$1,(1-YD5)*YB5,(1-YD5)*YC5))</f>
        <v>#N/A</v>
      </c>
      <c r="YF5" s="45" t="e">
        <f t="shared" ref="YF5" si="451">IF(WW5="","",XP5+YE5)</f>
        <v>#N/A</v>
      </c>
      <c r="YG5" s="45" t="e">
        <f t="shared" ref="YG5" si="452">IF(WG5="","",ROUND(YF5,2))</f>
        <v>#N/A</v>
      </c>
      <c r="YH5" s="40" t="e">
        <f t="shared" ref="YH5" si="453">IF(WG5="","",ROUND(YG5-XQ5,2))</f>
        <v>#N/A</v>
      </c>
      <c r="YI5" s="46" t="str">
        <f t="shared" ref="YI5" si="454">IF(YQ5="","",INT(YJ5*YK5*YL5*YM5/100))</f>
        <v/>
      </c>
      <c r="YJ5" s="47" t="str">
        <f>IF(YQ5="","",VLOOKUP(YQ5,'別表第１　保険金額の標準'!$A$5:$E$200,簡易保険料算出シート!$Q5+1))</f>
        <v/>
      </c>
      <c r="YK5" s="48">
        <f t="shared" ref="YK5" si="455">XU5</f>
        <v>100</v>
      </c>
      <c r="YL5" s="49">
        <f t="shared" ref="YL5:ZR5" si="456">$V5</f>
        <v>1</v>
      </c>
      <c r="YM5" s="50">
        <f t="shared" ref="YM5:ZS5" si="457">$J5</f>
        <v>0</v>
      </c>
      <c r="YN5" s="51">
        <f t="shared" ref="YN5" si="458">IF(YQ5="",0,IF(XX$3=$E5,ROUND(ROUND(YO5*YP5/1000,2)*$O5/365,2),ROUND(YO5*YP5/1000,2)))</f>
        <v>0</v>
      </c>
      <c r="YO5" s="52" t="str">
        <f t="shared" ref="YO5" si="459">YI5</f>
        <v/>
      </c>
      <c r="YP5" s="53" t="e">
        <f t="shared" ref="YP5" si="460">IF(WW5="","",YX5)</f>
        <v>#N/A</v>
      </c>
      <c r="YQ5" s="48" t="str">
        <f t="shared" ref="YQ5" si="461">IFERROR(IF($C5="","",IF(AND($O5&lt;&gt;"",XX$3=$E5),$D5+XX$3,IF(YN$3&lt;=$E5,$D5+XX$3,""))),"")</f>
        <v/>
      </c>
      <c r="YR5" s="48" t="e">
        <f>IF($C5="","",VLOOKUP($W5,'別表第２　保険料率'!$B$7:$G$54,IF($Q5=4,'別表第２　保険料率'!$F$55,'別表第２　保険料率'!$D$55)))</f>
        <v>#N/A</v>
      </c>
      <c r="YS5" s="48" t="e">
        <f>IF($C5="","",VLOOKUP($W5,'別表第２　保険料率'!$B$7:$G$54,IF($Q5=4,'別表第２　保険料率'!$G$55,'別表第２　保険料率'!$E$55)))</f>
        <v>#N/A</v>
      </c>
      <c r="YT5" s="54">
        <f t="shared" ref="YT5" si="462">$AE$1</f>
        <v>0.13500000000000001</v>
      </c>
      <c r="YU5" s="55" t="e">
        <f t="shared" ref="YU5" si="463">IF(WW5="","",IF(YQ5&lt;$AG$1,(1-YT5)*YR5,(1-YT5)*YS5))</f>
        <v>#N/A</v>
      </c>
      <c r="YV5" s="56" t="e">
        <f t="shared" ref="YV5" si="464">IF(XM5="","",YF5+YU5)</f>
        <v>#N/A</v>
      </c>
      <c r="YW5" s="57" t="e">
        <f t="shared" ref="YW5" si="465">IF(WW5="","",ROUND(YV5,2))</f>
        <v>#N/A</v>
      </c>
      <c r="YX5" s="58" t="e">
        <f t="shared" ref="YX5" si="466">IF(WW5="","",ROUND(YW5-YG5,2))</f>
        <v>#N/A</v>
      </c>
      <c r="YY5" s="36" t="str">
        <f t="shared" ref="YY5" si="467">IF(ZG5="","",INT(YZ5*ZA5*ZB5*ZC5/100))</f>
        <v/>
      </c>
      <c r="YZ5" s="37" t="str">
        <f>IF(ZG5="","",VLOOKUP(ZG5,'別表第１　保険金額の標準'!$A$5:$E$200,簡易保険料算出シート!$Q5+1))</f>
        <v/>
      </c>
      <c r="ZA5" s="38">
        <f t="shared" ref="ZA5" si="468">YK5</f>
        <v>100</v>
      </c>
      <c r="ZB5" s="39">
        <f t="shared" ref="ZB5:AAH5" si="469">$V5</f>
        <v>1</v>
      </c>
      <c r="ZC5" s="40">
        <f t="shared" ref="ZC5:AAI5" si="470">$J5</f>
        <v>0</v>
      </c>
      <c r="ZD5" s="41">
        <f t="shared" ref="ZD5" si="471">IF(ZG5="",0,IF(YN$3=$E5,ROUND(ROUND(ZE5*ZF5/1000,2)*$O5/365,2),ROUND(ZE5*ZF5/1000,2)))</f>
        <v>0</v>
      </c>
      <c r="ZE5" s="42" t="str">
        <f t="shared" ref="ZE5" si="472">YY5</f>
        <v/>
      </c>
      <c r="ZF5" s="43" t="e">
        <f t="shared" ref="ZF5" si="473">IF(XM5="","",ZN5)</f>
        <v>#N/A</v>
      </c>
      <c r="ZG5" s="38" t="str">
        <f t="shared" ref="ZG5" si="474">IFERROR(IF($C5="","",IF(AND($O5&lt;&gt;"",YN$3=$E5),$D5+YN$3,IF(ZD$3&lt;=$E5,$D5+YN$3,""))),"")</f>
        <v/>
      </c>
      <c r="ZH5" s="38" t="e">
        <f>IF($C5="","",VLOOKUP($W5,'別表第２　保険料率'!$B$7:$G$54,IF($Q5=4,'別表第２　保険料率'!$F$55,'別表第２　保険料率'!$D$55)))</f>
        <v>#N/A</v>
      </c>
      <c r="ZI5" s="38" t="e">
        <f>IF($C5="","",VLOOKUP($W5,'別表第２　保険料率'!$B$7:$G$54,IF($Q5=4,'別表第２　保険料率'!$G$55,'別表第２　保険料率'!$E$55)))</f>
        <v>#N/A</v>
      </c>
      <c r="ZJ5" s="44">
        <f t="shared" ref="ZJ5" si="475">$AE$1</f>
        <v>0.13500000000000001</v>
      </c>
      <c r="ZK5" s="43" t="e">
        <f t="shared" ref="ZK5" si="476">IF(XM5="","",IF(ZG5&lt;$AG$1,(1-ZJ5)*ZH5,(1-ZJ5)*ZI5))</f>
        <v>#N/A</v>
      </c>
      <c r="ZL5" s="45" t="e">
        <f t="shared" ref="ZL5" si="477">IF(YC5="","",YV5+ZK5)</f>
        <v>#N/A</v>
      </c>
      <c r="ZM5" s="45" t="e">
        <f t="shared" ref="ZM5" si="478">IF(XM5="","",ROUND(ZL5,2))</f>
        <v>#N/A</v>
      </c>
      <c r="ZN5" s="40" t="e">
        <f t="shared" ref="ZN5" si="479">IF(XM5="","",ROUND(ZM5-YW5,2))</f>
        <v>#N/A</v>
      </c>
      <c r="ZO5" s="46" t="str">
        <f t="shared" ref="ZO5" si="480">IF(ZW5="","",INT(ZP5*ZQ5*ZR5*ZS5/100))</f>
        <v/>
      </c>
      <c r="ZP5" s="47" t="str">
        <f>IF(ZW5="","",VLOOKUP(ZW5,'別表第１　保険金額の標準'!$A$5:$E$200,簡易保険料算出シート!$Q5+1))</f>
        <v/>
      </c>
      <c r="ZQ5" s="48">
        <f t="shared" ref="ZQ5" si="481">ZA5</f>
        <v>100</v>
      </c>
      <c r="ZR5" s="49">
        <f t="shared" si="456"/>
        <v>1</v>
      </c>
      <c r="ZS5" s="50">
        <f t="shared" si="457"/>
        <v>0</v>
      </c>
      <c r="ZT5" s="51">
        <f t="shared" ref="ZT5" si="482">IF(ZW5="",0,IF(ZD$3=$E5,ROUND(ROUND(ZU5*ZV5/1000,2)*$O5/365,2),ROUND(ZU5*ZV5/1000,2)))</f>
        <v>0</v>
      </c>
      <c r="ZU5" s="52" t="str">
        <f t="shared" ref="ZU5" si="483">ZO5</f>
        <v/>
      </c>
      <c r="ZV5" s="53" t="e">
        <f t="shared" ref="ZV5" si="484">IF(YC5="","",AAD5)</f>
        <v>#N/A</v>
      </c>
      <c r="ZW5" s="48" t="str">
        <f t="shared" ref="ZW5" si="485">IFERROR(IF($C5="","",IF(AND($O5&lt;&gt;"",ZD$3=$E5),$D5+ZD$3,IF(ZT$3&lt;=$E5,$D5+ZD$3,""))),"")</f>
        <v/>
      </c>
      <c r="ZX5" s="48" t="e">
        <f>IF($C5="","",VLOOKUP($W5,'別表第２　保険料率'!$B$7:$G$54,IF($Q5=4,'別表第２　保険料率'!$F$55,'別表第２　保険料率'!$D$55)))</f>
        <v>#N/A</v>
      </c>
      <c r="ZY5" s="48" t="e">
        <f>IF($C5="","",VLOOKUP($W5,'別表第２　保険料率'!$B$7:$G$54,IF($Q5=4,'別表第２　保険料率'!$G$55,'別表第２　保険料率'!$E$55)))</f>
        <v>#N/A</v>
      </c>
      <c r="ZZ5" s="54">
        <f t="shared" ref="ZZ5" si="486">$AE$1</f>
        <v>0.13500000000000001</v>
      </c>
      <c r="AAA5" s="55" t="e">
        <f t="shared" ref="AAA5" si="487">IF(YC5="","",IF(ZW5&lt;$AG$1,(1-ZZ5)*ZX5,(1-ZZ5)*ZY5))</f>
        <v>#N/A</v>
      </c>
      <c r="AAB5" s="56" t="e">
        <f t="shared" ref="AAB5" si="488">IF(YS5="","",ZL5+AAA5)</f>
        <v>#N/A</v>
      </c>
      <c r="AAC5" s="57" t="e">
        <f t="shared" ref="AAC5" si="489">IF(YC5="","",ROUND(AAB5,2))</f>
        <v>#N/A</v>
      </c>
      <c r="AAD5" s="58" t="e">
        <f t="shared" ref="AAD5" si="490">IF(YC5="","",ROUND(AAC5-ZM5,2))</f>
        <v>#N/A</v>
      </c>
      <c r="AAE5" s="36" t="str">
        <f t="shared" ref="AAE5" si="491">IF(AAM5="","",INT(AAF5*AAG5*AAH5*AAI5/100))</f>
        <v/>
      </c>
      <c r="AAF5" s="37" t="str">
        <f>IF(AAM5="","",VLOOKUP(AAM5,'別表第１　保険金額の標準'!$A$5:$E$200,簡易保険料算出シート!$Q5+1))</f>
        <v/>
      </c>
      <c r="AAG5" s="38">
        <f t="shared" ref="AAG5" si="492">ZQ5</f>
        <v>100</v>
      </c>
      <c r="AAH5" s="39">
        <f t="shared" si="469"/>
        <v>1</v>
      </c>
      <c r="AAI5" s="40">
        <f t="shared" si="470"/>
        <v>0</v>
      </c>
      <c r="AAJ5" s="41">
        <f t="shared" ref="AAJ5" si="493">IF(AAM5="",0,IF(ZT$3=$E5,ROUND(ROUND(AAK5*AAL5/1000,2)*$O5/365,2),ROUND(AAK5*AAL5/1000,2)))</f>
        <v>0</v>
      </c>
      <c r="AAK5" s="42" t="str">
        <f t="shared" ref="AAK5" si="494">AAE5</f>
        <v/>
      </c>
      <c r="AAL5" s="43" t="e">
        <f t="shared" ref="AAL5" si="495">IF(YS5="","",AAT5)</f>
        <v>#N/A</v>
      </c>
      <c r="AAM5" s="38" t="str">
        <f t="shared" ref="AAM5" si="496">IFERROR(IF($C5="","",IF(AND($O5&lt;&gt;"",ZT$3=$E5),$D5+ZT$3,IF(AAJ$3&lt;=$E5,$D5+ZT$3,""))),"")</f>
        <v/>
      </c>
      <c r="AAN5" s="38" t="e">
        <f>IF($C5="","",VLOOKUP($W5,'別表第２　保険料率'!$B$7:$G$54,IF($Q5=4,'別表第２　保険料率'!$F$55,'別表第２　保険料率'!$D$55)))</f>
        <v>#N/A</v>
      </c>
      <c r="AAO5" s="38" t="e">
        <f>IF($C5="","",VLOOKUP($W5,'別表第２　保険料率'!$B$7:$G$54,IF($Q5=4,'別表第２　保険料率'!$G$55,'別表第２　保険料率'!$E$55)))</f>
        <v>#N/A</v>
      </c>
      <c r="AAP5" s="44">
        <f t="shared" ref="AAP5" si="497">$AE$1</f>
        <v>0.13500000000000001</v>
      </c>
      <c r="AAQ5" s="43" t="e">
        <f t="shared" ref="AAQ5" si="498">IF(YS5="","",IF(AAM5&lt;$AG$1,(1-AAP5)*AAN5,(1-AAP5)*AAO5))</f>
        <v>#N/A</v>
      </c>
      <c r="AAR5" s="45" t="e">
        <f t="shared" ref="AAR5" si="499">IF(ZI5="","",AAB5+AAQ5)</f>
        <v>#N/A</v>
      </c>
      <c r="AAS5" s="45" t="e">
        <f t="shared" ref="AAS5" si="500">IF(YS5="","",ROUND(AAR5,2))</f>
        <v>#N/A</v>
      </c>
      <c r="AAT5" s="40" t="e">
        <f t="shared" ref="AAT5" si="501">IF(YS5="","",ROUND(AAS5-AAC5,2))</f>
        <v>#N/A</v>
      </c>
      <c r="AAU5" s="46" t="str">
        <f t="shared" ref="AAU5" si="502">IF(ABC5="","",INT(AAV5*AAW5*AAX5*AAY5/100))</f>
        <v/>
      </c>
      <c r="AAV5" s="47" t="str">
        <f>IF(ABC5="","",VLOOKUP(ABC5,'別表第１　保険金額の標準'!$A$5:$E$200,簡易保険料算出シート!$Q5+1))</f>
        <v/>
      </c>
      <c r="AAW5" s="48">
        <f t="shared" ref="AAW5" si="503">AAG5</f>
        <v>100</v>
      </c>
      <c r="AAX5" s="49">
        <f t="shared" ref="AAX5:ACD5" si="504">$V5</f>
        <v>1</v>
      </c>
      <c r="AAY5" s="50">
        <f t="shared" ref="AAY5:ACE5" si="505">$J5</f>
        <v>0</v>
      </c>
      <c r="AAZ5" s="51">
        <f t="shared" ref="AAZ5" si="506">IF(ABC5="",0,IF(AAJ$3=$E5,ROUND(ROUND(ABA5*ABB5/1000,2)*$O5/365,2),ROUND(ABA5*ABB5/1000,2)))</f>
        <v>0</v>
      </c>
      <c r="ABA5" s="52" t="str">
        <f t="shared" ref="ABA5" si="507">AAU5</f>
        <v/>
      </c>
      <c r="ABB5" s="53" t="e">
        <f t="shared" ref="ABB5" si="508">IF(ZI5="","",ABJ5)</f>
        <v>#N/A</v>
      </c>
      <c r="ABC5" s="48" t="str">
        <f t="shared" ref="ABC5" si="509">IFERROR(IF($C5="","",IF(AND($O5&lt;&gt;"",AAJ$3=$E5),$D5+AAJ$3,IF(AAZ$3&lt;=$E5,$D5+AAJ$3,""))),"")</f>
        <v/>
      </c>
      <c r="ABD5" s="48" t="e">
        <f>IF($C5="","",VLOOKUP($W5,'別表第２　保険料率'!$B$7:$G$54,IF($Q5=4,'別表第２　保険料率'!$F$55,'別表第２　保険料率'!$D$55)))</f>
        <v>#N/A</v>
      </c>
      <c r="ABE5" s="48" t="e">
        <f>IF($C5="","",VLOOKUP($W5,'別表第２　保険料率'!$B$7:$G$54,IF($Q5=4,'別表第２　保険料率'!$G$55,'別表第２　保険料率'!$E$55)))</f>
        <v>#N/A</v>
      </c>
      <c r="ABF5" s="54">
        <f t="shared" ref="ABF5" si="510">$AE$1</f>
        <v>0.13500000000000001</v>
      </c>
      <c r="ABG5" s="55" t="e">
        <f t="shared" ref="ABG5" si="511">IF(ZI5="","",IF(ABC5&lt;$AG$1,(1-ABF5)*ABD5,(1-ABF5)*ABE5))</f>
        <v>#N/A</v>
      </c>
      <c r="ABH5" s="56" t="e">
        <f t="shared" ref="ABH5" si="512">IF(ZY5="","",AAR5+ABG5)</f>
        <v>#N/A</v>
      </c>
      <c r="ABI5" s="57" t="e">
        <f t="shared" ref="ABI5" si="513">IF(ZI5="","",ROUND(ABH5,2))</f>
        <v>#N/A</v>
      </c>
      <c r="ABJ5" s="58" t="e">
        <f t="shared" ref="ABJ5" si="514">IF(ZI5="","",ROUND(ABI5-AAS5,2))</f>
        <v>#N/A</v>
      </c>
      <c r="ABK5" s="36" t="str">
        <f t="shared" ref="ABK5" si="515">IF(ABS5="","",INT(ABL5*ABM5*ABN5*ABO5/100))</f>
        <v/>
      </c>
      <c r="ABL5" s="37" t="str">
        <f>IF(ABS5="","",VLOOKUP(ABS5,'別表第１　保険金額の標準'!$A$5:$E$200,簡易保険料算出シート!$Q5+1))</f>
        <v/>
      </c>
      <c r="ABM5" s="38">
        <f t="shared" ref="ABM5" si="516">AAW5</f>
        <v>100</v>
      </c>
      <c r="ABN5" s="39">
        <f t="shared" ref="ABN5:ACT5" si="517">$V5</f>
        <v>1</v>
      </c>
      <c r="ABO5" s="40">
        <f t="shared" ref="ABO5:ACU5" si="518">$J5</f>
        <v>0</v>
      </c>
      <c r="ABP5" s="41">
        <f t="shared" ref="ABP5" si="519">IF(ABS5="",0,IF(AAZ$3=$E5,ROUND(ROUND(ABQ5*ABR5/1000,2)*$O5/365,2),ROUND(ABQ5*ABR5/1000,2)))</f>
        <v>0</v>
      </c>
      <c r="ABQ5" s="42" t="str">
        <f t="shared" ref="ABQ5" si="520">ABK5</f>
        <v/>
      </c>
      <c r="ABR5" s="43" t="e">
        <f t="shared" ref="ABR5" si="521">IF(ZY5="","",ABZ5)</f>
        <v>#N/A</v>
      </c>
      <c r="ABS5" s="38" t="str">
        <f t="shared" ref="ABS5" si="522">IFERROR(IF($C5="","",IF(AND($O5&lt;&gt;"",AAZ$3=$E5),$D5+AAZ$3,IF(ABP$3&lt;=$E5,$D5+AAZ$3,""))),"")</f>
        <v/>
      </c>
      <c r="ABT5" s="38" t="e">
        <f>IF($C5="","",VLOOKUP($W5,'別表第２　保険料率'!$B$7:$G$54,IF($Q5=4,'別表第２　保険料率'!$F$55,'別表第２　保険料率'!$D$55)))</f>
        <v>#N/A</v>
      </c>
      <c r="ABU5" s="38" t="e">
        <f>IF($C5="","",VLOOKUP($W5,'別表第２　保険料率'!$B$7:$G$54,IF($Q5=4,'別表第２　保険料率'!$G$55,'別表第２　保険料率'!$E$55)))</f>
        <v>#N/A</v>
      </c>
      <c r="ABV5" s="44">
        <f t="shared" ref="ABV5" si="523">$AE$1</f>
        <v>0.13500000000000001</v>
      </c>
      <c r="ABW5" s="43" t="e">
        <f t="shared" ref="ABW5" si="524">IF(ZY5="","",IF(ABS5&lt;$AG$1,(1-ABV5)*ABT5,(1-ABV5)*ABU5))</f>
        <v>#N/A</v>
      </c>
      <c r="ABX5" s="45" t="e">
        <f t="shared" ref="ABX5" si="525">IF(AAO5="","",ABH5+ABW5)</f>
        <v>#N/A</v>
      </c>
      <c r="ABY5" s="45" t="e">
        <f t="shared" ref="ABY5" si="526">IF(ZY5="","",ROUND(ABX5,2))</f>
        <v>#N/A</v>
      </c>
      <c r="ABZ5" s="40" t="e">
        <f t="shared" ref="ABZ5" si="527">IF(ZY5="","",ROUND(ABY5-ABI5,2))</f>
        <v>#N/A</v>
      </c>
      <c r="ACA5" s="46" t="str">
        <f t="shared" ref="ACA5" si="528">IF(ACI5="","",INT(ACB5*ACC5*ACD5*ACE5/100))</f>
        <v/>
      </c>
      <c r="ACB5" s="47" t="str">
        <f>IF(ACI5="","",VLOOKUP(ACI5,'別表第１　保険金額の標準'!$A$5:$E$200,簡易保険料算出シート!$Q5+1))</f>
        <v/>
      </c>
      <c r="ACC5" s="48">
        <f t="shared" ref="ACC5" si="529">ABM5</f>
        <v>100</v>
      </c>
      <c r="ACD5" s="49">
        <f t="shared" si="504"/>
        <v>1</v>
      </c>
      <c r="ACE5" s="50">
        <f t="shared" si="505"/>
        <v>0</v>
      </c>
      <c r="ACF5" s="51">
        <f t="shared" ref="ACF5" si="530">IF(ACI5="",0,IF(ABP$3=$E5,ROUND(ROUND(ACG5*ACH5/1000,2)*$O5/365,2),ROUND(ACG5*ACH5/1000,2)))</f>
        <v>0</v>
      </c>
      <c r="ACG5" s="52" t="str">
        <f t="shared" ref="ACG5" si="531">ACA5</f>
        <v/>
      </c>
      <c r="ACH5" s="53" t="e">
        <f t="shared" ref="ACH5" si="532">IF(AAO5="","",ACP5)</f>
        <v>#N/A</v>
      </c>
      <c r="ACI5" s="48" t="str">
        <f t="shared" ref="ACI5" si="533">IFERROR(IF($C5="","",IF(AND($O5&lt;&gt;"",ABP$3=$E5),$D5+ABP$3,IF(ACF$3&lt;=$E5,$D5+ABP$3,""))),"")</f>
        <v/>
      </c>
      <c r="ACJ5" s="48" t="e">
        <f>IF($C5="","",VLOOKUP($W5,'別表第２　保険料率'!$B$7:$G$54,IF($Q5=4,'別表第２　保険料率'!$F$55,'別表第２　保険料率'!$D$55)))</f>
        <v>#N/A</v>
      </c>
      <c r="ACK5" s="48" t="e">
        <f>IF($C5="","",VLOOKUP($W5,'別表第２　保険料率'!$B$7:$G$54,IF($Q5=4,'別表第２　保険料率'!$G$55,'別表第２　保険料率'!$E$55)))</f>
        <v>#N/A</v>
      </c>
      <c r="ACL5" s="54">
        <f t="shared" ref="ACL5" si="534">$AE$1</f>
        <v>0.13500000000000001</v>
      </c>
      <c r="ACM5" s="55" t="e">
        <f t="shared" ref="ACM5" si="535">IF(AAO5="","",IF(ACI5&lt;$AG$1,(1-ACL5)*ACJ5,(1-ACL5)*ACK5))</f>
        <v>#N/A</v>
      </c>
      <c r="ACN5" s="56" t="e">
        <f t="shared" ref="ACN5" si="536">IF(ABE5="","",ABX5+ACM5)</f>
        <v>#N/A</v>
      </c>
      <c r="ACO5" s="57" t="e">
        <f t="shared" ref="ACO5" si="537">IF(AAO5="","",ROUND(ACN5,2))</f>
        <v>#N/A</v>
      </c>
      <c r="ACP5" s="58" t="e">
        <f t="shared" ref="ACP5" si="538">IF(AAO5="","",ROUND(ACO5-ABY5,2))</f>
        <v>#N/A</v>
      </c>
      <c r="ACQ5" s="36" t="str">
        <f t="shared" ref="ACQ5" si="539">IF(ACY5="","",INT(ACR5*ACS5*ACT5*ACU5/100))</f>
        <v/>
      </c>
      <c r="ACR5" s="37" t="str">
        <f>IF(ACY5="","",VLOOKUP(ACY5,'別表第１　保険金額の標準'!$A$5:$E$200,簡易保険料算出シート!$Q5+1))</f>
        <v/>
      </c>
      <c r="ACS5" s="38">
        <f t="shared" ref="ACS5" si="540">ACC5</f>
        <v>100</v>
      </c>
      <c r="ACT5" s="39">
        <f t="shared" si="517"/>
        <v>1</v>
      </c>
      <c r="ACU5" s="40">
        <f t="shared" si="518"/>
        <v>0</v>
      </c>
      <c r="ACV5" s="41">
        <f t="shared" ref="ACV5" si="541">IF(ACY5="",0,IF(ACF$3=$E5,ROUND(ROUND(ACW5*ACX5/1000,2)*$O5/365,2),ROUND(ACW5*ACX5/1000,2)))</f>
        <v>0</v>
      </c>
      <c r="ACW5" s="42" t="str">
        <f t="shared" ref="ACW5" si="542">ACQ5</f>
        <v/>
      </c>
      <c r="ACX5" s="43" t="e">
        <f t="shared" ref="ACX5" si="543">IF(ABE5="","",ADF5)</f>
        <v>#N/A</v>
      </c>
      <c r="ACY5" s="38" t="str">
        <f t="shared" ref="ACY5" si="544">IFERROR(IF($C5="","",IF(AND($O5&lt;&gt;"",ACF$3=$E5),$D5+ACF$3,IF(ACV$3&lt;=$E5,$D5+ACF$3,""))),"")</f>
        <v/>
      </c>
      <c r="ACZ5" s="38" t="e">
        <f>IF($C5="","",VLOOKUP($W5,'別表第２　保険料率'!$B$7:$G$54,IF($Q5=4,'別表第２　保険料率'!$F$55,'別表第２　保険料率'!$D$55)))</f>
        <v>#N/A</v>
      </c>
      <c r="ADA5" s="38" t="e">
        <f>IF($C5="","",VLOOKUP($W5,'別表第２　保険料率'!$B$7:$G$54,IF($Q5=4,'別表第２　保険料率'!$G$55,'別表第２　保険料率'!$E$55)))</f>
        <v>#N/A</v>
      </c>
      <c r="ADB5" s="44">
        <f t="shared" ref="ADB5" si="545">$AE$1</f>
        <v>0.13500000000000001</v>
      </c>
      <c r="ADC5" s="43" t="e">
        <f t="shared" ref="ADC5" si="546">IF(ABE5="","",IF(ACY5&lt;$AG$1,(1-ADB5)*ACZ5,(1-ADB5)*ADA5))</f>
        <v>#N/A</v>
      </c>
      <c r="ADD5" s="45" t="e">
        <f t="shared" ref="ADD5" si="547">IF(ABU5="","",ACN5+ADC5)</f>
        <v>#N/A</v>
      </c>
      <c r="ADE5" s="45" t="e">
        <f t="shared" ref="ADE5" si="548">IF(ABE5="","",ROUND(ADD5,2))</f>
        <v>#N/A</v>
      </c>
      <c r="ADF5" s="40" t="e">
        <f t="shared" ref="ADF5" si="549">IF(ABE5="","",ROUND(ADE5-ACO5,2))</f>
        <v>#N/A</v>
      </c>
      <c r="ADG5" s="46" t="str">
        <f t="shared" ref="ADG5" si="550">IF(ADO5="","",INT(ADH5*ADI5*ADJ5*ADK5/100))</f>
        <v/>
      </c>
      <c r="ADH5" s="47" t="str">
        <f>IF(ADO5="","",VLOOKUP(ADO5,'別表第１　保険金額の標準'!$A$5:$E$200,簡易保険料算出シート!$Q5+1))</f>
        <v/>
      </c>
      <c r="ADI5" s="48">
        <f t="shared" ref="ADI5" si="551">ACS5</f>
        <v>100</v>
      </c>
      <c r="ADJ5" s="49">
        <f t="shared" ref="ADJ5:AEP5" si="552">$V5</f>
        <v>1</v>
      </c>
      <c r="ADK5" s="50">
        <f t="shared" ref="ADK5:AEQ5" si="553">$J5</f>
        <v>0</v>
      </c>
      <c r="ADL5" s="51">
        <f t="shared" ref="ADL5" si="554">IF(ADO5="",0,IF(ACV$3=$E5,ROUND(ROUND(ADM5*ADN5/1000,2)*$O5/365,2),ROUND(ADM5*ADN5/1000,2)))</f>
        <v>0</v>
      </c>
      <c r="ADM5" s="52" t="str">
        <f t="shared" ref="ADM5" si="555">ADG5</f>
        <v/>
      </c>
      <c r="ADN5" s="53" t="e">
        <f t="shared" ref="ADN5" si="556">IF(ABU5="","",ADV5)</f>
        <v>#N/A</v>
      </c>
      <c r="ADO5" s="48" t="str">
        <f t="shared" ref="ADO5" si="557">IFERROR(IF($C5="","",IF(AND($O5&lt;&gt;"",ACV$3=$E5),$D5+ACV$3,IF(ADL$3&lt;=$E5,$D5+ACV$3,""))),"")</f>
        <v/>
      </c>
      <c r="ADP5" s="48" t="e">
        <f>IF($C5="","",VLOOKUP($W5,'別表第２　保険料率'!$B$7:$G$54,IF($Q5=4,'別表第２　保険料率'!$F$55,'別表第２　保険料率'!$D$55)))</f>
        <v>#N/A</v>
      </c>
      <c r="ADQ5" s="48" t="e">
        <f>IF($C5="","",VLOOKUP($W5,'別表第２　保険料率'!$B$7:$G$54,IF($Q5=4,'別表第２　保険料率'!$G$55,'別表第２　保険料率'!$E$55)))</f>
        <v>#N/A</v>
      </c>
      <c r="ADR5" s="54">
        <f t="shared" ref="ADR5" si="558">$AE$1</f>
        <v>0.13500000000000001</v>
      </c>
      <c r="ADS5" s="55" t="e">
        <f t="shared" ref="ADS5" si="559">IF(ABU5="","",IF(ADO5&lt;$AG$1,(1-ADR5)*ADP5,(1-ADR5)*ADQ5))</f>
        <v>#N/A</v>
      </c>
      <c r="ADT5" s="56" t="e">
        <f t="shared" ref="ADT5" si="560">IF(ACK5="","",ADD5+ADS5)</f>
        <v>#N/A</v>
      </c>
      <c r="ADU5" s="57" t="e">
        <f t="shared" ref="ADU5" si="561">IF(ABU5="","",ROUND(ADT5,2))</f>
        <v>#N/A</v>
      </c>
      <c r="ADV5" s="58" t="e">
        <f t="shared" ref="ADV5" si="562">IF(ABU5="","",ROUND(ADU5-ADE5,2))</f>
        <v>#N/A</v>
      </c>
      <c r="ADW5" s="36" t="str">
        <f t="shared" ref="ADW5" si="563">IF(AEE5="","",INT(ADX5*ADY5*ADZ5*AEA5/100))</f>
        <v/>
      </c>
      <c r="ADX5" s="37" t="str">
        <f>IF(AEE5="","",VLOOKUP(AEE5,'別表第１　保険金額の標準'!$A$5:$E$200,簡易保険料算出シート!$Q5+1))</f>
        <v/>
      </c>
      <c r="ADY5" s="38">
        <f t="shared" ref="ADY5" si="564">ADI5</f>
        <v>100</v>
      </c>
      <c r="ADZ5" s="39">
        <f t="shared" ref="ADZ5:AFF5" si="565">$V5</f>
        <v>1</v>
      </c>
      <c r="AEA5" s="40">
        <f t="shared" ref="AEA5:AFG5" si="566">$J5</f>
        <v>0</v>
      </c>
      <c r="AEB5" s="41">
        <f t="shared" ref="AEB5" si="567">IF(AEE5="",0,IF(ADL$3=$E5,ROUND(ROUND(AEC5*AED5/1000,2)*$O5/365,2),ROUND(AEC5*AED5/1000,2)))</f>
        <v>0</v>
      </c>
      <c r="AEC5" s="42" t="str">
        <f t="shared" ref="AEC5" si="568">ADW5</f>
        <v/>
      </c>
      <c r="AED5" s="43" t="e">
        <f t="shared" ref="AED5" si="569">IF(ACK5="","",AEL5)</f>
        <v>#N/A</v>
      </c>
      <c r="AEE5" s="38" t="str">
        <f t="shared" ref="AEE5" si="570">IFERROR(IF($C5="","",IF(AND($O5&lt;&gt;"",ADL$3=$E5),$D5+ADL$3,IF(AEB$3&lt;=$E5,$D5+ADL$3,""))),"")</f>
        <v/>
      </c>
      <c r="AEF5" s="38" t="e">
        <f>IF($C5="","",VLOOKUP($W5,'別表第２　保険料率'!$B$7:$G$54,IF($Q5=4,'別表第２　保険料率'!$F$55,'別表第２　保険料率'!$D$55)))</f>
        <v>#N/A</v>
      </c>
      <c r="AEG5" s="38" t="e">
        <f>IF($C5="","",VLOOKUP($W5,'別表第２　保険料率'!$B$7:$G$54,IF($Q5=4,'別表第２　保険料率'!$G$55,'別表第２　保険料率'!$E$55)))</f>
        <v>#N/A</v>
      </c>
      <c r="AEH5" s="44">
        <f t="shared" ref="AEH5" si="571">$AE$1</f>
        <v>0.13500000000000001</v>
      </c>
      <c r="AEI5" s="43" t="e">
        <f t="shared" ref="AEI5" si="572">IF(ACK5="","",IF(AEE5&lt;$AG$1,(1-AEH5)*AEF5,(1-AEH5)*AEG5))</f>
        <v>#N/A</v>
      </c>
      <c r="AEJ5" s="45" t="e">
        <f t="shared" ref="AEJ5" si="573">IF(ADA5="","",ADT5+AEI5)</f>
        <v>#N/A</v>
      </c>
      <c r="AEK5" s="45" t="e">
        <f t="shared" ref="AEK5" si="574">IF(ACK5="","",ROUND(AEJ5,2))</f>
        <v>#N/A</v>
      </c>
      <c r="AEL5" s="40" t="e">
        <f t="shared" ref="AEL5" si="575">IF(ACK5="","",ROUND(AEK5-ADU5,2))</f>
        <v>#N/A</v>
      </c>
      <c r="AEM5" s="46" t="str">
        <f t="shared" ref="AEM5" si="576">IF(AEU5="","",INT(AEN5*AEO5*AEP5*AEQ5/100))</f>
        <v/>
      </c>
      <c r="AEN5" s="47" t="str">
        <f>IF(AEU5="","",VLOOKUP(AEU5,'別表第１　保険金額の標準'!$A$5:$E$200,簡易保険料算出シート!$Q5+1))</f>
        <v/>
      </c>
      <c r="AEO5" s="48">
        <f t="shared" ref="AEO5" si="577">ADY5</f>
        <v>100</v>
      </c>
      <c r="AEP5" s="49">
        <f t="shared" si="552"/>
        <v>1</v>
      </c>
      <c r="AEQ5" s="50">
        <f t="shared" si="553"/>
        <v>0</v>
      </c>
      <c r="AER5" s="51">
        <f t="shared" ref="AER5" si="578">IF(AEU5="",0,IF(AEB$3=$E5,ROUND(ROUND(AES5*AET5/1000,2)*$O5/365,2),ROUND(AES5*AET5/1000,2)))</f>
        <v>0</v>
      </c>
      <c r="AES5" s="52" t="str">
        <f t="shared" ref="AES5" si="579">AEM5</f>
        <v/>
      </c>
      <c r="AET5" s="53" t="e">
        <f t="shared" ref="AET5" si="580">IF(ADA5="","",AFB5)</f>
        <v>#N/A</v>
      </c>
      <c r="AEU5" s="48" t="str">
        <f t="shared" ref="AEU5" si="581">IFERROR(IF($C5="","",IF(AND($O5&lt;&gt;"",AEB$3=$E5),$D5+AEB$3,IF(AER$3&lt;=$E5,$D5+AEB$3,""))),"")</f>
        <v/>
      </c>
      <c r="AEV5" s="48" t="e">
        <f>IF($C5="","",VLOOKUP($W5,'別表第２　保険料率'!$B$7:$G$54,IF($Q5=4,'別表第２　保険料率'!$F$55,'別表第２　保険料率'!$D$55)))</f>
        <v>#N/A</v>
      </c>
      <c r="AEW5" s="48" t="e">
        <f>IF($C5="","",VLOOKUP($W5,'別表第２　保険料率'!$B$7:$G$54,IF($Q5=4,'別表第２　保険料率'!$G$55,'別表第２　保険料率'!$E$55)))</f>
        <v>#N/A</v>
      </c>
      <c r="AEX5" s="54">
        <f t="shared" ref="AEX5" si="582">$AE$1</f>
        <v>0.13500000000000001</v>
      </c>
      <c r="AEY5" s="55" t="e">
        <f t="shared" ref="AEY5" si="583">IF(ADA5="","",IF(AEU5&lt;$AG$1,(1-AEX5)*AEV5,(1-AEX5)*AEW5))</f>
        <v>#N/A</v>
      </c>
      <c r="AEZ5" s="56" t="e">
        <f t="shared" ref="AEZ5" si="584">IF(ADQ5="","",AEJ5+AEY5)</f>
        <v>#N/A</v>
      </c>
      <c r="AFA5" s="57" t="e">
        <f t="shared" ref="AFA5" si="585">IF(ADA5="","",ROUND(AEZ5,2))</f>
        <v>#N/A</v>
      </c>
      <c r="AFB5" s="58" t="e">
        <f t="shared" ref="AFB5" si="586">IF(ADA5="","",ROUND(AFA5-AEK5,2))</f>
        <v>#N/A</v>
      </c>
      <c r="AFC5" s="36" t="str">
        <f t="shared" ref="AFC5" si="587">IF(AFK5="","",INT(AFD5*AFE5*AFF5*AFG5/100))</f>
        <v/>
      </c>
      <c r="AFD5" s="37" t="str">
        <f>IF(AFK5="","",VLOOKUP(AFK5,'別表第１　保険金額の標準'!$A$5:$E$200,簡易保険料算出シート!$Q5+1))</f>
        <v/>
      </c>
      <c r="AFE5" s="38">
        <f t="shared" ref="AFE5" si="588">AEO5</f>
        <v>100</v>
      </c>
      <c r="AFF5" s="39">
        <f t="shared" si="565"/>
        <v>1</v>
      </c>
      <c r="AFG5" s="40">
        <f t="shared" si="566"/>
        <v>0</v>
      </c>
      <c r="AFH5" s="41">
        <f t="shared" ref="AFH5" si="589">IF(AFK5="",0,IF(AER$3=$E5,ROUND(ROUND(AFI5*AFJ5/1000,2)*$O5/365,2),ROUND(AFI5*AFJ5/1000,2)))</f>
        <v>0</v>
      </c>
      <c r="AFI5" s="42" t="str">
        <f t="shared" ref="AFI5" si="590">AFC5</f>
        <v/>
      </c>
      <c r="AFJ5" s="43" t="e">
        <f t="shared" ref="AFJ5" si="591">IF(ADQ5="","",AFR5)</f>
        <v>#N/A</v>
      </c>
      <c r="AFK5" s="38" t="str">
        <f t="shared" ref="AFK5" si="592">IFERROR(IF($C5="","",IF(AND($O5&lt;&gt;"",AER$3=$E5),$D5+AER$3,IF(AFH$3&lt;=$E5,$D5+AER$3,""))),"")</f>
        <v/>
      </c>
      <c r="AFL5" s="38" t="e">
        <f>IF($C5="","",VLOOKUP($W5,'別表第２　保険料率'!$B$7:$G$54,IF($Q5=4,'別表第２　保険料率'!$F$55,'別表第２　保険料率'!$D$55)))</f>
        <v>#N/A</v>
      </c>
      <c r="AFM5" s="38" t="e">
        <f>IF($C5="","",VLOOKUP($W5,'別表第２　保険料率'!$B$7:$G$54,IF($Q5=4,'別表第２　保険料率'!$G$55,'別表第２　保険料率'!$E$55)))</f>
        <v>#N/A</v>
      </c>
      <c r="AFN5" s="44">
        <f t="shared" ref="AFN5" si="593">$AE$1</f>
        <v>0.13500000000000001</v>
      </c>
      <c r="AFO5" s="43" t="e">
        <f t="shared" ref="AFO5" si="594">IF(ADQ5="","",IF(AFK5&lt;$AG$1,(1-AFN5)*AFL5,(1-AFN5)*AFM5))</f>
        <v>#N/A</v>
      </c>
      <c r="AFP5" s="45" t="e">
        <f t="shared" ref="AFP5" si="595">IF(AEG5="","",AEZ5+AFO5)</f>
        <v>#N/A</v>
      </c>
      <c r="AFQ5" s="45" t="e">
        <f t="shared" ref="AFQ5" si="596">IF(ADQ5="","",ROUND(AFP5,2))</f>
        <v>#N/A</v>
      </c>
      <c r="AFR5" s="40" t="e">
        <f t="shared" ref="AFR5" si="597">IF(ADQ5="","",ROUND(AFQ5-AFA5,2))</f>
        <v>#N/A</v>
      </c>
      <c r="AFS5" s="46" t="str">
        <f t="shared" ref="AFS5" si="598">IF(AGA5="","",INT(AFT5*AFU5*AFV5*AFW5/100))</f>
        <v/>
      </c>
      <c r="AFT5" s="47" t="str">
        <f>IF(AGA5="","",VLOOKUP(AGA5,'別表第１　保険金額の標準'!$A$5:$E$200,簡易保険料算出シート!$Q5+1))</f>
        <v/>
      </c>
      <c r="AFU5" s="48">
        <f t="shared" ref="AFU5" si="599">AFE5</f>
        <v>100</v>
      </c>
      <c r="AFV5" s="49">
        <f t="shared" ref="AFV5:AHB5" si="600">$V5</f>
        <v>1</v>
      </c>
      <c r="AFW5" s="50">
        <f t="shared" ref="AFW5:AHC5" si="601">$J5</f>
        <v>0</v>
      </c>
      <c r="AFX5" s="51">
        <f t="shared" ref="AFX5" si="602">IF(AGA5="",0,IF(AFH$3=$E5,ROUND(ROUND(AFY5*AFZ5/1000,2)*$O5/365,2),ROUND(AFY5*AFZ5/1000,2)))</f>
        <v>0</v>
      </c>
      <c r="AFY5" s="52" t="str">
        <f t="shared" ref="AFY5" si="603">AFS5</f>
        <v/>
      </c>
      <c r="AFZ5" s="53" t="e">
        <f t="shared" ref="AFZ5" si="604">IF(AEG5="","",AGH5)</f>
        <v>#N/A</v>
      </c>
      <c r="AGA5" s="48" t="str">
        <f t="shared" ref="AGA5" si="605">IFERROR(IF($C5="","",IF(AND($O5&lt;&gt;"",AFH$3=$E5),$D5+AFH$3,IF(AFX$3&lt;=$E5,$D5+AFH$3,""))),"")</f>
        <v/>
      </c>
      <c r="AGB5" s="48" t="e">
        <f>IF($C5="","",VLOOKUP($W5,'別表第２　保険料率'!$B$7:$G$54,IF($Q5=4,'別表第２　保険料率'!$F$55,'別表第２　保険料率'!$D$55)))</f>
        <v>#N/A</v>
      </c>
      <c r="AGC5" s="48" t="e">
        <f>IF($C5="","",VLOOKUP($W5,'別表第２　保険料率'!$B$7:$G$54,IF($Q5=4,'別表第２　保険料率'!$G$55,'別表第２　保険料率'!$E$55)))</f>
        <v>#N/A</v>
      </c>
      <c r="AGD5" s="54">
        <f t="shared" ref="AGD5" si="606">$AE$1</f>
        <v>0.13500000000000001</v>
      </c>
      <c r="AGE5" s="55" t="e">
        <f t="shared" ref="AGE5" si="607">IF(AEG5="","",IF(AGA5&lt;$AG$1,(1-AGD5)*AGB5,(1-AGD5)*AGC5))</f>
        <v>#N/A</v>
      </c>
      <c r="AGF5" s="56" t="e">
        <f t="shared" ref="AGF5" si="608">IF(AEW5="","",AFP5+AGE5)</f>
        <v>#N/A</v>
      </c>
      <c r="AGG5" s="57" t="e">
        <f t="shared" ref="AGG5" si="609">IF(AEG5="","",ROUND(AGF5,2))</f>
        <v>#N/A</v>
      </c>
      <c r="AGH5" s="58" t="e">
        <f t="shared" ref="AGH5" si="610">IF(AEG5="","",ROUND(AGG5-AFQ5,2))</f>
        <v>#N/A</v>
      </c>
      <c r="AGI5" s="36" t="str">
        <f t="shared" ref="AGI5" si="611">IF(AGQ5="","",INT(AGJ5*AGK5*AGL5*AGM5/100))</f>
        <v/>
      </c>
      <c r="AGJ5" s="37" t="str">
        <f>IF(AGQ5="","",VLOOKUP(AGQ5,'別表第１　保険金額の標準'!$A$5:$E$200,簡易保険料算出シート!$Q5+1))</f>
        <v/>
      </c>
      <c r="AGK5" s="38">
        <f t="shared" ref="AGK5" si="612">AFU5</f>
        <v>100</v>
      </c>
      <c r="AGL5" s="39">
        <f t="shared" ref="AGL5:AHR5" si="613">$V5</f>
        <v>1</v>
      </c>
      <c r="AGM5" s="40">
        <f t="shared" ref="AGM5:AHS5" si="614">$J5</f>
        <v>0</v>
      </c>
      <c r="AGN5" s="41">
        <f t="shared" ref="AGN5" si="615">IF(AGQ5="",0,IF(AFX$3=$E5,ROUND(ROUND(AGO5*AGP5/1000,2)*$O5/365,2),ROUND(AGO5*AGP5/1000,2)))</f>
        <v>0</v>
      </c>
      <c r="AGO5" s="42" t="str">
        <f t="shared" ref="AGO5" si="616">AGI5</f>
        <v/>
      </c>
      <c r="AGP5" s="43" t="e">
        <f t="shared" ref="AGP5" si="617">IF(AEW5="","",AGX5)</f>
        <v>#N/A</v>
      </c>
      <c r="AGQ5" s="38" t="str">
        <f t="shared" ref="AGQ5" si="618">IFERROR(IF($C5="","",IF(AND($O5&lt;&gt;"",AFX$3=$E5),$D5+AFX$3,IF(AGN$3&lt;=$E5,$D5+AFX$3,""))),"")</f>
        <v/>
      </c>
      <c r="AGR5" s="38" t="e">
        <f>IF($C5="","",VLOOKUP($W5,'別表第２　保険料率'!$B$7:$G$54,IF($Q5=4,'別表第２　保険料率'!$F$55,'別表第２　保険料率'!$D$55)))</f>
        <v>#N/A</v>
      </c>
      <c r="AGS5" s="38" t="e">
        <f>IF($C5="","",VLOOKUP($W5,'別表第２　保険料率'!$B$7:$G$54,IF($Q5=4,'別表第２　保険料率'!$G$55,'別表第２　保険料率'!$E$55)))</f>
        <v>#N/A</v>
      </c>
      <c r="AGT5" s="44">
        <f t="shared" ref="AGT5" si="619">$AE$1</f>
        <v>0.13500000000000001</v>
      </c>
      <c r="AGU5" s="43" t="e">
        <f t="shared" ref="AGU5" si="620">IF(AEW5="","",IF(AGQ5&lt;$AG$1,(1-AGT5)*AGR5,(1-AGT5)*AGS5))</f>
        <v>#N/A</v>
      </c>
      <c r="AGV5" s="45" t="e">
        <f t="shared" ref="AGV5" si="621">IF(AFM5="","",AGF5+AGU5)</f>
        <v>#N/A</v>
      </c>
      <c r="AGW5" s="45" t="e">
        <f t="shared" ref="AGW5" si="622">IF(AEW5="","",ROUND(AGV5,2))</f>
        <v>#N/A</v>
      </c>
      <c r="AGX5" s="40" t="e">
        <f t="shared" ref="AGX5" si="623">IF(AEW5="","",ROUND(AGW5-AGG5,2))</f>
        <v>#N/A</v>
      </c>
      <c r="AGY5" s="46" t="str">
        <f t="shared" ref="AGY5" si="624">IF(AHG5="","",INT(AGZ5*AHA5*AHB5*AHC5/100))</f>
        <v/>
      </c>
      <c r="AGZ5" s="47" t="str">
        <f>IF(AHG5="","",VLOOKUP(AHG5,'別表第１　保険金額の標準'!$A$5:$E$200,簡易保険料算出シート!$Q5+1))</f>
        <v/>
      </c>
      <c r="AHA5" s="48">
        <f t="shared" ref="AHA5" si="625">AGK5</f>
        <v>100</v>
      </c>
      <c r="AHB5" s="49">
        <f t="shared" si="600"/>
        <v>1</v>
      </c>
      <c r="AHC5" s="50">
        <f t="shared" si="601"/>
        <v>0</v>
      </c>
      <c r="AHD5" s="51">
        <f t="shared" ref="AHD5" si="626">IF(AHG5="",0,IF(AGN$3=$E5,ROUND(ROUND(AHE5*AHF5/1000,2)*$O5/365,2),ROUND(AHE5*AHF5/1000,2)))</f>
        <v>0</v>
      </c>
      <c r="AHE5" s="52" t="str">
        <f t="shared" ref="AHE5" si="627">AGY5</f>
        <v/>
      </c>
      <c r="AHF5" s="53" t="e">
        <f t="shared" ref="AHF5" si="628">IF(AFM5="","",AHN5)</f>
        <v>#N/A</v>
      </c>
      <c r="AHG5" s="48" t="str">
        <f t="shared" ref="AHG5" si="629">IFERROR(IF($C5="","",IF(AND($O5&lt;&gt;"",AGN$3=$E5),$D5+AGN$3,IF(AHD$3&lt;=$E5,$D5+AGN$3,""))),"")</f>
        <v/>
      </c>
      <c r="AHH5" s="48" t="e">
        <f>IF($C5="","",VLOOKUP($W5,'別表第２　保険料率'!$B$7:$G$54,IF($Q5=4,'別表第２　保険料率'!$F$55,'別表第２　保険料率'!$D$55)))</f>
        <v>#N/A</v>
      </c>
      <c r="AHI5" s="48" t="e">
        <f>IF($C5="","",VLOOKUP($W5,'別表第２　保険料率'!$B$7:$G$54,IF($Q5=4,'別表第２　保険料率'!$G$55,'別表第２　保険料率'!$E$55)))</f>
        <v>#N/A</v>
      </c>
      <c r="AHJ5" s="54">
        <f t="shared" ref="AHJ5" si="630">$AE$1</f>
        <v>0.13500000000000001</v>
      </c>
      <c r="AHK5" s="55" t="e">
        <f t="shared" ref="AHK5" si="631">IF(AFM5="","",IF(AHG5&lt;$AG$1,(1-AHJ5)*AHH5,(1-AHJ5)*AHI5))</f>
        <v>#N/A</v>
      </c>
      <c r="AHL5" s="56" t="e">
        <f t="shared" ref="AHL5" si="632">IF(AGC5="","",AGV5+AHK5)</f>
        <v>#N/A</v>
      </c>
      <c r="AHM5" s="57" t="e">
        <f t="shared" ref="AHM5" si="633">IF(AFM5="","",ROUND(AHL5,2))</f>
        <v>#N/A</v>
      </c>
      <c r="AHN5" s="58" t="e">
        <f t="shared" ref="AHN5" si="634">IF(AFM5="","",ROUND(AHM5-AGW5,2))</f>
        <v>#N/A</v>
      </c>
      <c r="AHO5" s="36" t="str">
        <f t="shared" ref="AHO5" si="635">IF(AHW5="","",INT(AHP5*AHQ5*AHR5*AHS5/100))</f>
        <v/>
      </c>
      <c r="AHP5" s="37" t="str">
        <f>IF(AHW5="","",VLOOKUP(AHW5,'別表第１　保険金額の標準'!$A$5:$E$200,簡易保険料算出シート!$Q5+1))</f>
        <v/>
      </c>
      <c r="AHQ5" s="38">
        <f t="shared" ref="AHQ5" si="636">AHA5</f>
        <v>100</v>
      </c>
      <c r="AHR5" s="39">
        <f t="shared" si="613"/>
        <v>1</v>
      </c>
      <c r="AHS5" s="40">
        <f t="shared" si="614"/>
        <v>0</v>
      </c>
      <c r="AHT5" s="41">
        <f t="shared" ref="AHT5" si="637">IF(AHW5="",0,IF(AHD$3=$E5,ROUND(ROUND(AHU5*AHV5/1000,2)*$O5/365,2),ROUND(AHU5*AHV5/1000,2)))</f>
        <v>0</v>
      </c>
      <c r="AHU5" s="42" t="str">
        <f t="shared" ref="AHU5" si="638">AHO5</f>
        <v/>
      </c>
      <c r="AHV5" s="43" t="e">
        <f t="shared" ref="AHV5" si="639">IF(AGC5="","",AID5)</f>
        <v>#N/A</v>
      </c>
      <c r="AHW5" s="38" t="str">
        <f t="shared" ref="AHW5" si="640">IFERROR(IF($C5="","",IF(AND($O5&lt;&gt;"",AHD$3=$E5),$D5+AHD$3,IF(AHT$3&lt;=$E5,$D5+AHD$3,""))),"")</f>
        <v/>
      </c>
      <c r="AHX5" s="38" t="e">
        <f>IF($C5="","",VLOOKUP($W5,'別表第２　保険料率'!$B$7:$G$54,IF($Q5=4,'別表第２　保険料率'!$F$55,'別表第２　保険料率'!$D$55)))</f>
        <v>#N/A</v>
      </c>
      <c r="AHY5" s="38" t="e">
        <f>IF($C5="","",VLOOKUP($W5,'別表第２　保険料率'!$B$7:$G$54,IF($Q5=4,'別表第２　保険料率'!$G$55,'別表第２　保険料率'!$E$55)))</f>
        <v>#N/A</v>
      </c>
      <c r="AHZ5" s="44">
        <f t="shared" ref="AHZ5" si="641">$AE$1</f>
        <v>0.13500000000000001</v>
      </c>
      <c r="AIA5" s="43" t="e">
        <f t="shared" ref="AIA5" si="642">IF(AGC5="","",IF(AHW5&lt;$AG$1,(1-AHZ5)*AHX5,(1-AHZ5)*AHY5))</f>
        <v>#N/A</v>
      </c>
      <c r="AIB5" s="45" t="e">
        <f t="shared" ref="AIB5" si="643">IF(AGS5="","",AHL5+AIA5)</f>
        <v>#N/A</v>
      </c>
      <c r="AIC5" s="45" t="e">
        <f t="shared" ref="AIC5" si="644">IF(AGC5="","",ROUND(AIB5,2))</f>
        <v>#N/A</v>
      </c>
      <c r="AID5" s="40" t="e">
        <f t="shared" ref="AID5" si="645">IF(AGC5="","",ROUND(AIC5-AHM5,2))</f>
        <v>#N/A</v>
      </c>
      <c r="AIE5" s="46" t="str">
        <f t="shared" ref="AIE5" si="646">IF(AIM5="","",INT(AIF5*AIG5*AIH5*AII5/100))</f>
        <v/>
      </c>
      <c r="AIF5" s="47" t="str">
        <f>IF(AIM5="","",VLOOKUP(AIM5,'別表第１　保険金額の標準'!$A$5:$E$200,簡易保険料算出シート!$Q5+1))</f>
        <v/>
      </c>
      <c r="AIG5" s="48">
        <f t="shared" ref="AIG5" si="647">AHQ5</f>
        <v>100</v>
      </c>
      <c r="AIH5" s="49">
        <f t="shared" ref="AIH5:AJN5" si="648">$V5</f>
        <v>1</v>
      </c>
      <c r="AII5" s="50">
        <f t="shared" ref="AII5:AJO5" si="649">$J5</f>
        <v>0</v>
      </c>
      <c r="AIJ5" s="51">
        <f t="shared" ref="AIJ5" si="650">IF(AIM5="",0,IF(AHT$3=$E5,ROUND(ROUND(AIK5*AIL5/1000,2)*$O5/365,2),ROUND(AIK5*AIL5/1000,2)))</f>
        <v>0</v>
      </c>
      <c r="AIK5" s="52" t="str">
        <f t="shared" ref="AIK5" si="651">AIE5</f>
        <v/>
      </c>
      <c r="AIL5" s="53" t="e">
        <f t="shared" ref="AIL5" si="652">IF(AGS5="","",AIT5)</f>
        <v>#N/A</v>
      </c>
      <c r="AIM5" s="48" t="str">
        <f t="shared" ref="AIM5" si="653">IFERROR(IF($C5="","",IF(AND($O5&lt;&gt;"",AHT$3=$E5),$D5+AHT$3,IF(AIJ$3&lt;=$E5,$D5+AHT$3,""))),"")</f>
        <v/>
      </c>
      <c r="AIN5" s="48" t="e">
        <f>IF($C5="","",VLOOKUP($W5,'別表第２　保険料率'!$B$7:$G$54,IF($Q5=4,'別表第２　保険料率'!$F$55,'別表第２　保険料率'!$D$55)))</f>
        <v>#N/A</v>
      </c>
      <c r="AIO5" s="48" t="e">
        <f>IF($C5="","",VLOOKUP($W5,'別表第２　保険料率'!$B$7:$G$54,IF($Q5=4,'別表第２　保険料率'!$G$55,'別表第２　保険料率'!$E$55)))</f>
        <v>#N/A</v>
      </c>
      <c r="AIP5" s="54">
        <f t="shared" ref="AIP5" si="654">$AE$1</f>
        <v>0.13500000000000001</v>
      </c>
      <c r="AIQ5" s="55" t="e">
        <f t="shared" ref="AIQ5" si="655">IF(AGS5="","",IF(AIM5&lt;$AG$1,(1-AIP5)*AIN5,(1-AIP5)*AIO5))</f>
        <v>#N/A</v>
      </c>
      <c r="AIR5" s="56" t="e">
        <f t="shared" ref="AIR5" si="656">IF(AHI5="","",AIB5+AIQ5)</f>
        <v>#N/A</v>
      </c>
      <c r="AIS5" s="57" t="e">
        <f t="shared" ref="AIS5" si="657">IF(AGS5="","",ROUND(AIR5,2))</f>
        <v>#N/A</v>
      </c>
      <c r="AIT5" s="58" t="e">
        <f t="shared" ref="AIT5" si="658">IF(AGS5="","",ROUND(AIS5-AIC5,2))</f>
        <v>#N/A</v>
      </c>
      <c r="AIU5" s="36" t="str">
        <f t="shared" ref="AIU5" si="659">IF(AJC5="","",INT(AIV5*AIW5*AIX5*AIY5/100))</f>
        <v/>
      </c>
      <c r="AIV5" s="37" t="str">
        <f>IF(AJC5="","",VLOOKUP(AJC5,'別表第１　保険金額の標準'!$A$5:$E$200,簡易保険料算出シート!$Q5+1))</f>
        <v/>
      </c>
      <c r="AIW5" s="38">
        <f t="shared" ref="AIW5" si="660">AIG5</f>
        <v>100</v>
      </c>
      <c r="AIX5" s="39">
        <f t="shared" ref="AIX5:AKD5" si="661">$V5</f>
        <v>1</v>
      </c>
      <c r="AIY5" s="40">
        <f t="shared" ref="AIY5:AKE5" si="662">$J5</f>
        <v>0</v>
      </c>
      <c r="AIZ5" s="41">
        <f t="shared" ref="AIZ5" si="663">IF(AJC5="",0,IF(AIJ$3=$E5,ROUND(ROUND(AJA5*AJB5/1000,2)*$O5/365,2),ROUND(AJA5*AJB5/1000,2)))</f>
        <v>0</v>
      </c>
      <c r="AJA5" s="42" t="str">
        <f t="shared" ref="AJA5" si="664">AIU5</f>
        <v/>
      </c>
      <c r="AJB5" s="43" t="e">
        <f t="shared" ref="AJB5" si="665">IF(AHI5="","",AJJ5)</f>
        <v>#N/A</v>
      </c>
      <c r="AJC5" s="38" t="str">
        <f t="shared" ref="AJC5" si="666">IFERROR(IF($C5="","",IF(AND($O5&lt;&gt;"",AIJ$3=$E5),$D5+AIJ$3,IF(AIZ$3&lt;=$E5,$D5+AIJ$3,""))),"")</f>
        <v/>
      </c>
      <c r="AJD5" s="38" t="e">
        <f>IF($C5="","",VLOOKUP($W5,'別表第２　保険料率'!$B$7:$G$54,IF($Q5=4,'別表第２　保険料率'!$F$55,'別表第２　保険料率'!$D$55)))</f>
        <v>#N/A</v>
      </c>
      <c r="AJE5" s="38" t="e">
        <f>IF($C5="","",VLOOKUP($W5,'別表第２　保険料率'!$B$7:$G$54,IF($Q5=4,'別表第２　保険料率'!$G$55,'別表第２　保険料率'!$E$55)))</f>
        <v>#N/A</v>
      </c>
      <c r="AJF5" s="44">
        <f t="shared" ref="AJF5" si="667">$AE$1</f>
        <v>0.13500000000000001</v>
      </c>
      <c r="AJG5" s="43" t="e">
        <f t="shared" ref="AJG5" si="668">IF(AHI5="","",IF(AJC5&lt;$AG$1,(1-AJF5)*AJD5,(1-AJF5)*AJE5))</f>
        <v>#N/A</v>
      </c>
      <c r="AJH5" s="45" t="e">
        <f t="shared" ref="AJH5" si="669">IF(AHY5="","",AIR5+AJG5)</f>
        <v>#N/A</v>
      </c>
      <c r="AJI5" s="45" t="e">
        <f t="shared" ref="AJI5" si="670">IF(AHI5="","",ROUND(AJH5,2))</f>
        <v>#N/A</v>
      </c>
      <c r="AJJ5" s="40" t="e">
        <f t="shared" ref="AJJ5" si="671">IF(AHI5="","",ROUND(AJI5-AIS5,2))</f>
        <v>#N/A</v>
      </c>
      <c r="AJK5" s="46" t="str">
        <f t="shared" ref="AJK5" si="672">IF(AJS5="","",INT(AJL5*AJM5*AJN5*AJO5/100))</f>
        <v/>
      </c>
      <c r="AJL5" s="47" t="str">
        <f>IF(AJS5="","",VLOOKUP(AJS5,'別表第１　保険金額の標準'!$A$5:$E$200,簡易保険料算出シート!$Q5+1))</f>
        <v/>
      </c>
      <c r="AJM5" s="48">
        <f t="shared" ref="AJM5" si="673">AIW5</f>
        <v>100</v>
      </c>
      <c r="AJN5" s="49">
        <f t="shared" si="648"/>
        <v>1</v>
      </c>
      <c r="AJO5" s="50">
        <f t="shared" si="649"/>
        <v>0</v>
      </c>
      <c r="AJP5" s="51">
        <f t="shared" ref="AJP5" si="674">IF(AJS5="",0,IF(AIZ$3=$E5,ROUND(ROUND(AJQ5*AJR5/1000,2)*$O5/365,2),ROUND(AJQ5*AJR5/1000,2)))</f>
        <v>0</v>
      </c>
      <c r="AJQ5" s="52" t="str">
        <f t="shared" ref="AJQ5" si="675">AJK5</f>
        <v/>
      </c>
      <c r="AJR5" s="53" t="e">
        <f t="shared" ref="AJR5" si="676">IF(AHY5="","",AJZ5)</f>
        <v>#N/A</v>
      </c>
      <c r="AJS5" s="48" t="str">
        <f t="shared" ref="AJS5" si="677">IFERROR(IF($C5="","",IF(AND($O5&lt;&gt;"",AIZ$3=$E5),$D5+AIZ$3,IF(AJP$3&lt;=$E5,$D5+AIZ$3,""))),"")</f>
        <v/>
      </c>
      <c r="AJT5" s="48" t="e">
        <f>IF($C5="","",VLOOKUP($W5,'別表第２　保険料率'!$B$7:$G$54,IF($Q5=4,'別表第２　保険料率'!$F$55,'別表第２　保険料率'!$D$55)))</f>
        <v>#N/A</v>
      </c>
      <c r="AJU5" s="48" t="e">
        <f>IF($C5="","",VLOOKUP($W5,'別表第２　保険料率'!$B$7:$G$54,IF($Q5=4,'別表第２　保険料率'!$G$55,'別表第２　保険料率'!$E$55)))</f>
        <v>#N/A</v>
      </c>
      <c r="AJV5" s="54">
        <f t="shared" ref="AJV5" si="678">$AE$1</f>
        <v>0.13500000000000001</v>
      </c>
      <c r="AJW5" s="55" t="e">
        <f t="shared" ref="AJW5" si="679">IF(AHY5="","",IF(AJS5&lt;$AG$1,(1-AJV5)*AJT5,(1-AJV5)*AJU5))</f>
        <v>#N/A</v>
      </c>
      <c r="AJX5" s="56" t="e">
        <f t="shared" ref="AJX5" si="680">IF(AIO5="","",AJH5+AJW5)</f>
        <v>#N/A</v>
      </c>
      <c r="AJY5" s="57" t="e">
        <f t="shared" ref="AJY5" si="681">IF(AHY5="","",ROUND(AJX5,2))</f>
        <v>#N/A</v>
      </c>
      <c r="AJZ5" s="58" t="e">
        <f t="shared" ref="AJZ5" si="682">IF(AHY5="","",ROUND(AJY5-AJI5,2))</f>
        <v>#N/A</v>
      </c>
      <c r="AKA5" s="36" t="str">
        <f t="shared" ref="AKA5" si="683">IF(AKI5="","",INT(AKB5*AKC5*AKD5*AKE5/100))</f>
        <v/>
      </c>
      <c r="AKB5" s="37" t="str">
        <f>IF(AKI5="","",VLOOKUP(AKI5,'別表第１　保険金額の標準'!$A$5:$E$200,簡易保険料算出シート!$Q5+1))</f>
        <v/>
      </c>
      <c r="AKC5" s="38">
        <f t="shared" ref="AKC5" si="684">AJM5</f>
        <v>100</v>
      </c>
      <c r="AKD5" s="39">
        <f t="shared" si="661"/>
        <v>1</v>
      </c>
      <c r="AKE5" s="40">
        <f t="shared" si="662"/>
        <v>0</v>
      </c>
      <c r="AKF5" s="41">
        <f t="shared" ref="AKF5" si="685">IF(AKI5="",0,IF(AJP$3=$E5,ROUND(ROUND(AKG5*AKH5/1000,2)*$O5/365,2),ROUND(AKG5*AKH5/1000,2)))</f>
        <v>0</v>
      </c>
      <c r="AKG5" s="42" t="str">
        <f t="shared" ref="AKG5" si="686">AKA5</f>
        <v/>
      </c>
      <c r="AKH5" s="43" t="e">
        <f t="shared" ref="AKH5" si="687">IF(AIO5="","",AKP5)</f>
        <v>#N/A</v>
      </c>
      <c r="AKI5" s="38" t="str">
        <f t="shared" ref="AKI5" si="688">IFERROR(IF($C5="","",IF(AND($O5&lt;&gt;"",AJP$3=$E5),$D5+AJP$3,IF(AKF$3&lt;=$E5,$D5+AJP$3,""))),"")</f>
        <v/>
      </c>
      <c r="AKJ5" s="38" t="e">
        <f>IF($C5="","",VLOOKUP($W5,'別表第２　保険料率'!$B$7:$G$54,IF($Q5=4,'別表第２　保険料率'!$F$55,'別表第２　保険料率'!$D$55)))</f>
        <v>#N/A</v>
      </c>
      <c r="AKK5" s="38" t="e">
        <f>IF($C5="","",VLOOKUP($W5,'別表第２　保険料率'!$B$7:$G$54,IF($Q5=4,'別表第２　保険料率'!$G$55,'別表第２　保険料率'!$E$55)))</f>
        <v>#N/A</v>
      </c>
      <c r="AKL5" s="44">
        <f t="shared" ref="AKL5" si="689">$AE$1</f>
        <v>0.13500000000000001</v>
      </c>
      <c r="AKM5" s="43" t="e">
        <f t="shared" ref="AKM5" si="690">IF(AIO5="","",IF(AKI5&lt;$AG$1,(1-AKL5)*AKJ5,(1-AKL5)*AKK5))</f>
        <v>#N/A</v>
      </c>
      <c r="AKN5" s="45" t="e">
        <f t="shared" ref="AKN5" si="691">IF(AJE5="","",AJX5+AKM5)</f>
        <v>#N/A</v>
      </c>
      <c r="AKO5" s="45" t="e">
        <f t="shared" ref="AKO5" si="692">IF(AIO5="","",ROUND(AKN5,2))</f>
        <v>#N/A</v>
      </c>
      <c r="AKP5" s="40" t="e">
        <f t="shared" ref="AKP5" si="693">IF(AIO5="","",ROUND(AKO5-AJY5,2))</f>
        <v>#N/A</v>
      </c>
      <c r="AKQ5" s="46" t="str">
        <f t="shared" ref="AKQ5" si="694">IF(AKY5="","",INT(AKR5*AKS5*AKT5*AKU5/100))</f>
        <v/>
      </c>
      <c r="AKR5" s="47" t="str">
        <f>IF(AKY5="","",VLOOKUP(AKY5,'別表第１　保険金額の標準'!$A$5:$E$200,簡易保険料算出シート!$Q5+1))</f>
        <v/>
      </c>
      <c r="AKS5" s="48">
        <f t="shared" ref="AKS5" si="695">AKC5</f>
        <v>100</v>
      </c>
      <c r="AKT5" s="49">
        <f t="shared" ref="AKT5" si="696">$V5</f>
        <v>1</v>
      </c>
      <c r="AKU5" s="50">
        <f t="shared" ref="AKU5" si="697">$J5</f>
        <v>0</v>
      </c>
      <c r="AKV5" s="51">
        <f t="shared" ref="AKV5" si="698">IF(AKY5="",0,IF(AKF$3=$E5,ROUND(ROUND(AKW5*AKX5/1000,2)*$O5/365,2),ROUND(AKW5*AKX5/1000,2)))</f>
        <v>0</v>
      </c>
      <c r="AKW5" s="52" t="str">
        <f t="shared" ref="AKW5" si="699">AKQ5</f>
        <v/>
      </c>
      <c r="AKX5" s="53" t="e">
        <f t="shared" ref="AKX5" si="700">IF(AJE5="","",ALF5)</f>
        <v>#N/A</v>
      </c>
      <c r="AKY5" s="48" t="str">
        <f t="shared" ref="AKY5" si="701">IFERROR(IF($C5="","",IF(AND($O5&lt;&gt;"",AKF$3=$E5),$D5+AKF$3,IF(AKV$3&lt;=$E5,$D5+AKF$3,""))),"")</f>
        <v/>
      </c>
      <c r="AKZ5" s="48" t="e">
        <f>IF($C5="","",VLOOKUP($W5,'別表第２　保険料率'!$B$7:$G$54,IF($Q5=4,'別表第２　保険料率'!$F$55,'別表第２　保険料率'!$D$55)))</f>
        <v>#N/A</v>
      </c>
      <c r="ALA5" s="48" t="e">
        <f>IF($C5="","",VLOOKUP($W5,'別表第２　保険料率'!$B$7:$G$54,IF($Q5=4,'別表第２　保険料率'!$G$55,'別表第２　保険料率'!$E$55)))</f>
        <v>#N/A</v>
      </c>
      <c r="ALB5" s="54">
        <f t="shared" ref="ALB5" si="702">$AE$1</f>
        <v>0.13500000000000001</v>
      </c>
      <c r="ALC5" s="55" t="e">
        <f t="shared" ref="ALC5" si="703">IF(AJE5="","",IF(AKY5&lt;$AG$1,(1-ALB5)*AKZ5,(1-ALB5)*ALA5))</f>
        <v>#N/A</v>
      </c>
      <c r="ALD5" s="56" t="e">
        <f t="shared" ref="ALD5" si="704">IF(AJU5="","",AKN5+ALC5)</f>
        <v>#N/A</v>
      </c>
      <c r="ALE5" s="57" t="e">
        <f t="shared" ref="ALE5" si="705">IF(AJE5="","",ROUND(ALD5,2))</f>
        <v>#N/A</v>
      </c>
      <c r="ALF5" s="58" t="e">
        <f t="shared" ref="ALF5" si="706">IF(AJE5="","",ROUND(ALE5-AKO5,2))</f>
        <v>#N/A</v>
      </c>
    </row>
  </sheetData>
  <mergeCells count="120">
    <mergeCell ref="AI3:AM3"/>
    <mergeCell ref="AN3:AX3"/>
    <mergeCell ref="AY3:BC3"/>
    <mergeCell ref="BO3:BS3"/>
    <mergeCell ref="BD3:BN3"/>
    <mergeCell ref="BT3:CD3"/>
    <mergeCell ref="KJ3:KT3"/>
    <mergeCell ref="KU3:KY3"/>
    <mergeCell ref="KZ3:LJ3"/>
    <mergeCell ref="KE3:KI3"/>
    <mergeCell ref="PS3:PW3"/>
    <mergeCell ref="PX3:QH3"/>
    <mergeCell ref="QI3:QM3"/>
    <mergeCell ref="QN3:QX3"/>
    <mergeCell ref="QY3:RC3"/>
    <mergeCell ref="PC3:PG3"/>
    <mergeCell ref="PH3:PR3"/>
    <mergeCell ref="GR3:HB3"/>
    <mergeCell ref="HC3:HG3"/>
    <mergeCell ref="HH3:HR3"/>
    <mergeCell ref="HS3:HW3"/>
    <mergeCell ref="HX3:IH3"/>
    <mergeCell ref="II3:IM3"/>
    <mergeCell ref="IN3:IX3"/>
    <mergeCell ref="IY3:JC3"/>
    <mergeCell ref="JD3:JN3"/>
    <mergeCell ref="JO3:JS3"/>
    <mergeCell ref="JT3:KD3"/>
    <mergeCell ref="LK3:LO3"/>
    <mergeCell ref="LP3:LZ3"/>
    <mergeCell ref="MF3:MP3"/>
    <mergeCell ref="MQ3:MU3"/>
    <mergeCell ref="MV3:NF3"/>
    <mergeCell ref="NG3:NK3"/>
    <mergeCell ref="SZ3:TJ3"/>
    <mergeCell ref="TK3:TO3"/>
    <mergeCell ref="TP3:TZ3"/>
    <mergeCell ref="UA3:UE3"/>
    <mergeCell ref="UF3:UP3"/>
    <mergeCell ref="RD3:RN3"/>
    <mergeCell ref="RO3:RS3"/>
    <mergeCell ref="RT3:SD3"/>
    <mergeCell ref="SE3:SI3"/>
    <mergeCell ref="SJ3:ST3"/>
    <mergeCell ref="SU3:SY3"/>
    <mergeCell ref="XS3:XW3"/>
    <mergeCell ref="WB3:WL3"/>
    <mergeCell ref="WM3:WQ3"/>
    <mergeCell ref="WR3:XB3"/>
    <mergeCell ref="XC3:XG3"/>
    <mergeCell ref="XH3:XR3"/>
    <mergeCell ref="UQ3:UU3"/>
    <mergeCell ref="UV3:VF3"/>
    <mergeCell ref="VG3:VK3"/>
    <mergeCell ref="VL3:VV3"/>
    <mergeCell ref="VW3:WA3"/>
    <mergeCell ref="ZO3:ZS3"/>
    <mergeCell ref="ZT3:AAD3"/>
    <mergeCell ref="AAE3:AAI3"/>
    <mergeCell ref="AAJ3:AAT3"/>
    <mergeCell ref="AAU3:AAY3"/>
    <mergeCell ref="XX3:YH3"/>
    <mergeCell ref="YI3:YM3"/>
    <mergeCell ref="YN3:YX3"/>
    <mergeCell ref="YY3:ZC3"/>
    <mergeCell ref="ZD3:ZN3"/>
    <mergeCell ref="ACV3:ADF3"/>
    <mergeCell ref="ADG3:ADK3"/>
    <mergeCell ref="ADL3:ADV3"/>
    <mergeCell ref="ADW3:AEA3"/>
    <mergeCell ref="AAZ3:ABJ3"/>
    <mergeCell ref="ABK3:ABO3"/>
    <mergeCell ref="ABP3:ABZ3"/>
    <mergeCell ref="ACA3:ACE3"/>
    <mergeCell ref="ACF3:ACP3"/>
    <mergeCell ref="ACQ3:ACU3"/>
    <mergeCell ref="AFX3:AGH3"/>
    <mergeCell ref="AGI3:AGM3"/>
    <mergeCell ref="AGN3:AGX3"/>
    <mergeCell ref="AGY3:AHC3"/>
    <mergeCell ref="AHD3:AHN3"/>
    <mergeCell ref="AEB3:AEL3"/>
    <mergeCell ref="AEM3:AEQ3"/>
    <mergeCell ref="AER3:AFB3"/>
    <mergeCell ref="AFC3:AFG3"/>
    <mergeCell ref="AFH3:AFR3"/>
    <mergeCell ref="AFS3:AFW3"/>
    <mergeCell ref="AKV3:ALF3"/>
    <mergeCell ref="AJK3:AJO3"/>
    <mergeCell ref="AJP3:AJZ3"/>
    <mergeCell ref="AKA3:AKE3"/>
    <mergeCell ref="AKF3:AKP3"/>
    <mergeCell ref="AKQ3:AKU3"/>
    <mergeCell ref="AIU3:AIY3"/>
    <mergeCell ref="AHO3:AHS3"/>
    <mergeCell ref="AHT3:AID3"/>
    <mergeCell ref="AIE3:AII3"/>
    <mergeCell ref="AIJ3:AIT3"/>
    <mergeCell ref="AIZ3:AJJ3"/>
    <mergeCell ref="NL3:NV3"/>
    <mergeCell ref="NW3:OA3"/>
    <mergeCell ref="OB3:OL3"/>
    <mergeCell ref="OM3:OQ3"/>
    <mergeCell ref="OR3:PB3"/>
    <mergeCell ref="CE3:CI3"/>
    <mergeCell ref="CJ3:CT3"/>
    <mergeCell ref="CU3:CY3"/>
    <mergeCell ref="CZ3:DJ3"/>
    <mergeCell ref="DK3:DO3"/>
    <mergeCell ref="DP3:DZ3"/>
    <mergeCell ref="EA3:EE3"/>
    <mergeCell ref="EF3:EP3"/>
    <mergeCell ref="EQ3:EU3"/>
    <mergeCell ref="EV3:FF3"/>
    <mergeCell ref="FG3:FK3"/>
    <mergeCell ref="FL3:FV3"/>
    <mergeCell ref="FW3:GA3"/>
    <mergeCell ref="GB3:GL3"/>
    <mergeCell ref="GM3:GQ3"/>
    <mergeCell ref="MA3:ME3"/>
  </mergeCells>
  <phoneticPr fontId="3"/>
  <dataValidations count="4">
    <dataValidation type="whole" operator="lessThanOrEqual" allowBlank="1" showInputMessage="1" showErrorMessage="1" errorTitle="契約期間の上限" error="令和6年度から契約期間の上限が20年となりました。契約期間を20年以下に設定してください。" sqref="E5" xr:uid="{7608B629-5F3F-41A2-A677-09976E9546FE}">
      <formula1>20</formula1>
    </dataValidation>
    <dataValidation type="whole" allowBlank="1" showInputMessage="1" showErrorMessage="1" errorTitle="付保率について" error="付保率には1％～100%の値を設定してください。_x000a_空欄の場合、付保率100％として計算します。" sqref="G5" xr:uid="{CC842FD9-EC77-4655-94B2-B2DB952624ED}">
      <formula1>1</formula1>
      <formula2>100</formula2>
    </dataValidation>
    <dataValidation type="whole" allowBlank="1" showInputMessage="1" showErrorMessage="1" errorTitle="分収割合について" error="分収割合には1％～100%の値を設定してください。_x000a_空欄の場合、分収割合100%として計算します。" sqref="F5" xr:uid="{F4F1F7D6-64F4-42A2-B016-50892BCC5A66}">
      <formula1>1</formula1>
      <formula2>100</formula2>
    </dataValidation>
    <dataValidation type="decimal" operator="greaterThanOrEqual" allowBlank="1" showInputMessage="1" showErrorMessage="1" errorTitle="面積の下限" error="加入することができる森林の面積の下限は、0.01haです。_x000a_面積には0.01以上の値を入力してください。" sqref="J5" xr:uid="{EF9627CA-0B2E-4F12-9877-BAC9C8965096}">
      <formula1>0.01</formula1>
    </dataValidation>
  </dataValidations>
  <pageMargins left="0.7" right="0.7" top="0.75" bottom="0.75" header="0.3" footer="0.3"/>
  <pageSetup paperSize="9" scale="1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'別表第２　保険料率'!$C$72:$C$73</xm:f>
          </x14:formula1>
          <xm:sqref>L5</xm:sqref>
        </x14:dataValidation>
        <x14:dataValidation type="list" allowBlank="1" showInputMessage="1" showErrorMessage="1" xr:uid="{00000000-0002-0000-0000-000001000000}">
          <x14:formula1>
            <xm:f>都道府県コード!$A$2:$A$48</xm:f>
          </x14:formula1>
          <xm:sqref>C5</xm:sqref>
        </x14:dataValidation>
        <x14:dataValidation type="list" allowBlank="1" showInputMessage="1" showErrorMessage="1" xr:uid="{00000000-0002-0000-0000-000002000000}">
          <x14:formula1>
            <xm:f>樹種コード!$B$2:$B$15</xm:f>
          </x14:formula1>
          <xm:sqref>K5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04"/>
  <sheetViews>
    <sheetView topLeftCell="A7" zoomScale="130" zoomScaleNormal="130" workbookViewId="0">
      <selection activeCell="F13" sqref="F13"/>
    </sheetView>
  </sheetViews>
  <sheetFormatPr defaultRowHeight="18.75"/>
  <cols>
    <col min="1" max="1" width="5.125" style="1" bestFit="1" customWidth="1"/>
    <col min="2" max="2" width="10.25" style="1" bestFit="1" customWidth="1"/>
    <col min="3" max="3" width="9.625" style="1" bestFit="1" customWidth="1"/>
    <col min="4" max="4" width="13.25" style="1" bestFit="1" customWidth="1"/>
    <col min="5" max="5" width="9.625" style="1" bestFit="1" customWidth="1"/>
    <col min="6" max="16384" width="9" style="1"/>
  </cols>
  <sheetData>
    <row r="1" spans="1:5">
      <c r="A1" s="62"/>
      <c r="B1" s="62"/>
      <c r="C1" s="62"/>
      <c r="D1" s="62"/>
      <c r="E1" s="62"/>
    </row>
    <row r="2" spans="1:5">
      <c r="A2" s="62"/>
      <c r="B2" s="62"/>
      <c r="C2" s="62"/>
      <c r="D2" s="62"/>
      <c r="E2" s="62"/>
    </row>
    <row r="3" spans="1:5">
      <c r="A3" s="62"/>
      <c r="B3" s="62" t="s">
        <v>63</v>
      </c>
      <c r="C3" s="62"/>
      <c r="D3" s="62"/>
      <c r="E3" s="62"/>
    </row>
    <row r="4" spans="1:5">
      <c r="A4" s="77"/>
      <c r="B4" s="72" t="s">
        <v>66</v>
      </c>
      <c r="C4" s="73" t="s">
        <v>67</v>
      </c>
      <c r="D4" s="73" t="s">
        <v>64</v>
      </c>
      <c r="E4" s="74" t="s">
        <v>65</v>
      </c>
    </row>
    <row r="5" spans="1:5">
      <c r="A5" s="75">
        <v>1</v>
      </c>
      <c r="B5" s="63">
        <v>1010000</v>
      </c>
      <c r="C5" s="69">
        <v>1010000</v>
      </c>
      <c r="D5" s="69">
        <v>800000</v>
      </c>
      <c r="E5" s="66">
        <v>580000</v>
      </c>
    </row>
    <row r="6" spans="1:5">
      <c r="A6" s="75">
        <v>2</v>
      </c>
      <c r="B6" s="67">
        <v>1190000</v>
      </c>
      <c r="C6" s="70">
        <v>1190000</v>
      </c>
      <c r="D6" s="70">
        <v>920000</v>
      </c>
      <c r="E6" s="64">
        <v>670000</v>
      </c>
    </row>
    <row r="7" spans="1:5">
      <c r="A7" s="75">
        <v>3</v>
      </c>
      <c r="B7" s="67">
        <v>1440000</v>
      </c>
      <c r="C7" s="70">
        <v>1440000</v>
      </c>
      <c r="D7" s="70">
        <v>1080000</v>
      </c>
      <c r="E7" s="64">
        <v>750000</v>
      </c>
    </row>
    <row r="8" spans="1:5">
      <c r="A8" s="75">
        <v>4</v>
      </c>
      <c r="B8" s="67">
        <v>1660000</v>
      </c>
      <c r="C8" s="70">
        <v>1660000</v>
      </c>
      <c r="D8" s="70">
        <v>1190000</v>
      </c>
      <c r="E8" s="64">
        <v>840000</v>
      </c>
    </row>
    <row r="9" spans="1:5">
      <c r="A9" s="75">
        <v>5</v>
      </c>
      <c r="B9" s="67">
        <v>1880000</v>
      </c>
      <c r="C9" s="70">
        <v>1880000</v>
      </c>
      <c r="D9" s="70">
        <v>1310000</v>
      </c>
      <c r="E9" s="64">
        <v>880000</v>
      </c>
    </row>
    <row r="10" spans="1:5">
      <c r="A10" s="75">
        <v>6</v>
      </c>
      <c r="B10" s="67">
        <v>2120000</v>
      </c>
      <c r="C10" s="70">
        <v>2120000</v>
      </c>
      <c r="D10" s="70">
        <v>1380000</v>
      </c>
      <c r="E10" s="64">
        <v>930000</v>
      </c>
    </row>
    <row r="11" spans="1:5">
      <c r="A11" s="75">
        <v>7</v>
      </c>
      <c r="B11" s="67">
        <v>2230000</v>
      </c>
      <c r="C11" s="70">
        <v>2220000</v>
      </c>
      <c r="D11" s="70">
        <v>1440000</v>
      </c>
      <c r="E11" s="64">
        <v>970000</v>
      </c>
    </row>
    <row r="12" spans="1:5">
      <c r="A12" s="75">
        <v>8</v>
      </c>
      <c r="B12" s="67">
        <v>2340000</v>
      </c>
      <c r="C12" s="70">
        <v>2330000</v>
      </c>
      <c r="D12" s="70">
        <v>1510000</v>
      </c>
      <c r="E12" s="64">
        <v>1150000</v>
      </c>
    </row>
    <row r="13" spans="1:5">
      <c r="A13" s="75">
        <v>9</v>
      </c>
      <c r="B13" s="67">
        <v>2590000</v>
      </c>
      <c r="C13" s="70">
        <v>2590000</v>
      </c>
      <c r="D13" s="70">
        <v>1680000</v>
      </c>
      <c r="E13" s="64">
        <v>1150000</v>
      </c>
    </row>
    <row r="14" spans="1:5">
      <c r="A14" s="75">
        <v>10</v>
      </c>
      <c r="B14" s="67">
        <v>2720000</v>
      </c>
      <c r="C14" s="70">
        <v>2720000</v>
      </c>
      <c r="D14" s="70">
        <v>1760000</v>
      </c>
      <c r="E14" s="64">
        <v>1150000</v>
      </c>
    </row>
    <row r="15" spans="1:5">
      <c r="A15" s="75">
        <v>11</v>
      </c>
      <c r="B15" s="67">
        <v>2720000</v>
      </c>
      <c r="C15" s="70">
        <v>2720000</v>
      </c>
      <c r="D15" s="70">
        <v>1760000</v>
      </c>
      <c r="E15" s="64">
        <v>1150000</v>
      </c>
    </row>
    <row r="16" spans="1:5">
      <c r="A16" s="75">
        <v>12</v>
      </c>
      <c r="B16" s="67">
        <v>2720000</v>
      </c>
      <c r="C16" s="70">
        <v>2720000</v>
      </c>
      <c r="D16" s="70">
        <v>1760000</v>
      </c>
      <c r="E16" s="64">
        <v>1160000</v>
      </c>
    </row>
    <row r="17" spans="1:5">
      <c r="A17" s="75">
        <v>13</v>
      </c>
      <c r="B17" s="67">
        <v>2720000</v>
      </c>
      <c r="C17" s="70">
        <v>2730000</v>
      </c>
      <c r="D17" s="70">
        <v>1760000</v>
      </c>
      <c r="E17" s="64">
        <v>1160000</v>
      </c>
    </row>
    <row r="18" spans="1:5">
      <c r="A18" s="75">
        <v>14</v>
      </c>
      <c r="B18" s="67">
        <v>2720000</v>
      </c>
      <c r="C18" s="70">
        <v>2730000</v>
      </c>
      <c r="D18" s="70">
        <v>1760000</v>
      </c>
      <c r="E18" s="64">
        <v>1170000</v>
      </c>
    </row>
    <row r="19" spans="1:5">
      <c r="A19" s="75">
        <v>15</v>
      </c>
      <c r="B19" s="67">
        <v>2730000</v>
      </c>
      <c r="C19" s="70">
        <v>2740000</v>
      </c>
      <c r="D19" s="70">
        <v>1760000</v>
      </c>
      <c r="E19" s="64">
        <v>1170000</v>
      </c>
    </row>
    <row r="20" spans="1:5">
      <c r="A20" s="75">
        <v>16</v>
      </c>
      <c r="B20" s="67">
        <v>2730000</v>
      </c>
      <c r="C20" s="70">
        <v>2750000</v>
      </c>
      <c r="D20" s="70">
        <v>1760000</v>
      </c>
      <c r="E20" s="64">
        <v>1180000</v>
      </c>
    </row>
    <row r="21" spans="1:5">
      <c r="A21" s="75">
        <v>17</v>
      </c>
      <c r="B21" s="67">
        <v>2730000</v>
      </c>
      <c r="C21" s="70">
        <v>2770000</v>
      </c>
      <c r="D21" s="70">
        <v>1760000</v>
      </c>
      <c r="E21" s="64">
        <v>1190000</v>
      </c>
    </row>
    <row r="22" spans="1:5">
      <c r="A22" s="75">
        <v>18</v>
      </c>
      <c r="B22" s="67">
        <v>2740000</v>
      </c>
      <c r="C22" s="70">
        <v>2780000</v>
      </c>
      <c r="D22" s="70">
        <v>1760000</v>
      </c>
      <c r="E22" s="64">
        <v>1200000</v>
      </c>
    </row>
    <row r="23" spans="1:5">
      <c r="A23" s="75">
        <v>19</v>
      </c>
      <c r="B23" s="67">
        <v>2740000</v>
      </c>
      <c r="C23" s="70">
        <v>2800000</v>
      </c>
      <c r="D23" s="70">
        <v>1760000</v>
      </c>
      <c r="E23" s="64">
        <v>1210000</v>
      </c>
    </row>
    <row r="24" spans="1:5">
      <c r="A24" s="75">
        <v>20</v>
      </c>
      <c r="B24" s="67">
        <v>2750000</v>
      </c>
      <c r="C24" s="70">
        <v>2820000</v>
      </c>
      <c r="D24" s="70">
        <v>1760000</v>
      </c>
      <c r="E24" s="64">
        <v>1220000</v>
      </c>
    </row>
    <row r="25" spans="1:5">
      <c r="A25" s="75">
        <v>21</v>
      </c>
      <c r="B25" s="67">
        <v>2750000</v>
      </c>
      <c r="C25" s="70">
        <v>2840000</v>
      </c>
      <c r="D25" s="70">
        <v>1770000</v>
      </c>
      <c r="E25" s="64">
        <v>1230000</v>
      </c>
    </row>
    <row r="26" spans="1:5">
      <c r="A26" s="75">
        <v>22</v>
      </c>
      <c r="B26" s="67">
        <v>2750000</v>
      </c>
      <c r="C26" s="70">
        <v>2840000</v>
      </c>
      <c r="D26" s="70">
        <v>1770000</v>
      </c>
      <c r="E26" s="64">
        <v>1230000</v>
      </c>
    </row>
    <row r="27" spans="1:5">
      <c r="A27" s="75">
        <v>23</v>
      </c>
      <c r="B27" s="67">
        <v>2750000</v>
      </c>
      <c r="C27" s="70">
        <v>2840000</v>
      </c>
      <c r="D27" s="70">
        <v>1770000</v>
      </c>
      <c r="E27" s="64">
        <v>1230000</v>
      </c>
    </row>
    <row r="28" spans="1:5">
      <c r="A28" s="75">
        <v>24</v>
      </c>
      <c r="B28" s="67">
        <v>2750000</v>
      </c>
      <c r="C28" s="70">
        <v>2840000</v>
      </c>
      <c r="D28" s="70">
        <v>1770000</v>
      </c>
      <c r="E28" s="64">
        <v>1230000</v>
      </c>
    </row>
    <row r="29" spans="1:5">
      <c r="A29" s="75">
        <v>25</v>
      </c>
      <c r="B29" s="67">
        <v>2750000</v>
      </c>
      <c r="C29" s="70">
        <v>2840000</v>
      </c>
      <c r="D29" s="70">
        <v>1770000</v>
      </c>
      <c r="E29" s="64">
        <v>1230000</v>
      </c>
    </row>
    <row r="30" spans="1:5">
      <c r="A30" s="75">
        <v>26</v>
      </c>
      <c r="B30" s="67">
        <v>2790000</v>
      </c>
      <c r="C30" s="70">
        <v>2990000</v>
      </c>
      <c r="D30" s="70">
        <v>1770000</v>
      </c>
      <c r="E30" s="64">
        <v>1310000</v>
      </c>
    </row>
    <row r="31" spans="1:5">
      <c r="A31" s="75">
        <v>27</v>
      </c>
      <c r="B31" s="67">
        <v>2790000</v>
      </c>
      <c r="C31" s="70">
        <v>2990000</v>
      </c>
      <c r="D31" s="70">
        <v>1770000</v>
      </c>
      <c r="E31" s="64">
        <v>1310000</v>
      </c>
    </row>
    <row r="32" spans="1:5">
      <c r="A32" s="75">
        <v>28</v>
      </c>
      <c r="B32" s="67">
        <v>2790000</v>
      </c>
      <c r="C32" s="70">
        <v>2990000</v>
      </c>
      <c r="D32" s="70">
        <v>1770000</v>
      </c>
      <c r="E32" s="64">
        <v>1310000</v>
      </c>
    </row>
    <row r="33" spans="1:5">
      <c r="A33" s="75">
        <v>29</v>
      </c>
      <c r="B33" s="67">
        <v>2790000</v>
      </c>
      <c r="C33" s="70">
        <v>2990000</v>
      </c>
      <c r="D33" s="70">
        <v>1770000</v>
      </c>
      <c r="E33" s="64">
        <v>1310000</v>
      </c>
    </row>
    <row r="34" spans="1:5">
      <c r="A34" s="75">
        <v>30</v>
      </c>
      <c r="B34" s="67">
        <v>2790000</v>
      </c>
      <c r="C34" s="70">
        <v>2990000</v>
      </c>
      <c r="D34" s="70">
        <v>1770000</v>
      </c>
      <c r="E34" s="64">
        <v>1310000</v>
      </c>
    </row>
    <row r="35" spans="1:5">
      <c r="A35" s="75">
        <v>31</v>
      </c>
      <c r="B35" s="67">
        <v>2840000</v>
      </c>
      <c r="C35" s="70">
        <v>3180000</v>
      </c>
      <c r="D35" s="70">
        <v>1770000</v>
      </c>
      <c r="E35" s="64">
        <v>1410000</v>
      </c>
    </row>
    <row r="36" spans="1:5">
      <c r="A36" s="75">
        <v>32</v>
      </c>
      <c r="B36" s="67">
        <v>2840000</v>
      </c>
      <c r="C36" s="70">
        <v>3180000</v>
      </c>
      <c r="D36" s="70">
        <v>1770000</v>
      </c>
      <c r="E36" s="64">
        <v>1410000</v>
      </c>
    </row>
    <row r="37" spans="1:5">
      <c r="A37" s="75">
        <v>33</v>
      </c>
      <c r="B37" s="67">
        <v>2840000</v>
      </c>
      <c r="C37" s="70">
        <v>3180000</v>
      </c>
      <c r="D37" s="70">
        <v>1770000</v>
      </c>
      <c r="E37" s="64">
        <v>1410000</v>
      </c>
    </row>
    <row r="38" spans="1:5">
      <c r="A38" s="75">
        <v>34</v>
      </c>
      <c r="B38" s="67">
        <v>2840000</v>
      </c>
      <c r="C38" s="70">
        <v>3180000</v>
      </c>
      <c r="D38" s="70">
        <v>1770000</v>
      </c>
      <c r="E38" s="64">
        <v>1410000</v>
      </c>
    </row>
    <row r="39" spans="1:5">
      <c r="A39" s="75">
        <v>35</v>
      </c>
      <c r="B39" s="67">
        <v>2840000</v>
      </c>
      <c r="C39" s="70">
        <v>3180000</v>
      </c>
      <c r="D39" s="70">
        <v>1770000</v>
      </c>
      <c r="E39" s="64">
        <v>1410000</v>
      </c>
    </row>
    <row r="40" spans="1:5">
      <c r="A40" s="75">
        <v>36</v>
      </c>
      <c r="B40" s="67">
        <v>2910000</v>
      </c>
      <c r="C40" s="70">
        <v>3430000</v>
      </c>
      <c r="D40" s="70">
        <v>1780000</v>
      </c>
      <c r="E40" s="64">
        <v>1530000</v>
      </c>
    </row>
    <row r="41" spans="1:5">
      <c r="A41" s="75">
        <v>37</v>
      </c>
      <c r="B41" s="67">
        <v>2910000</v>
      </c>
      <c r="C41" s="70">
        <v>3430000</v>
      </c>
      <c r="D41" s="70">
        <v>1780000</v>
      </c>
      <c r="E41" s="64">
        <v>1530000</v>
      </c>
    </row>
    <row r="42" spans="1:5">
      <c r="A42" s="75">
        <v>38</v>
      </c>
      <c r="B42" s="67">
        <v>2910000</v>
      </c>
      <c r="C42" s="70">
        <v>3430000</v>
      </c>
      <c r="D42" s="70">
        <v>1780000</v>
      </c>
      <c r="E42" s="64">
        <v>1530000</v>
      </c>
    </row>
    <row r="43" spans="1:5">
      <c r="A43" s="75">
        <v>39</v>
      </c>
      <c r="B43" s="67">
        <v>2910000</v>
      </c>
      <c r="C43" s="70">
        <v>3430000</v>
      </c>
      <c r="D43" s="70">
        <v>1780000</v>
      </c>
      <c r="E43" s="64">
        <v>1530000</v>
      </c>
    </row>
    <row r="44" spans="1:5">
      <c r="A44" s="75">
        <v>40</v>
      </c>
      <c r="B44" s="67">
        <v>2910000</v>
      </c>
      <c r="C44" s="70">
        <v>3430000</v>
      </c>
      <c r="D44" s="70">
        <v>1780000</v>
      </c>
      <c r="E44" s="64">
        <v>1530000</v>
      </c>
    </row>
    <row r="45" spans="1:5">
      <c r="A45" s="75">
        <v>41</v>
      </c>
      <c r="B45" s="67">
        <v>2990000</v>
      </c>
      <c r="C45" s="70">
        <v>3730000</v>
      </c>
      <c r="D45" s="70">
        <v>1780000</v>
      </c>
      <c r="E45" s="64">
        <v>1530000</v>
      </c>
    </row>
    <row r="46" spans="1:5">
      <c r="A46" s="75">
        <v>42</v>
      </c>
      <c r="B46" s="67">
        <v>2990000</v>
      </c>
      <c r="C46" s="70">
        <v>3730000</v>
      </c>
      <c r="D46" s="70">
        <v>1780000</v>
      </c>
      <c r="E46" s="64">
        <v>1530000</v>
      </c>
    </row>
    <row r="47" spans="1:5">
      <c r="A47" s="75">
        <v>43</v>
      </c>
      <c r="B47" s="67">
        <v>2990000</v>
      </c>
      <c r="C47" s="70">
        <v>3730000</v>
      </c>
      <c r="D47" s="70">
        <v>1780000</v>
      </c>
      <c r="E47" s="64">
        <v>1530000</v>
      </c>
    </row>
    <row r="48" spans="1:5">
      <c r="A48" s="75">
        <v>44</v>
      </c>
      <c r="B48" s="67">
        <v>2990000</v>
      </c>
      <c r="C48" s="70">
        <v>3730000</v>
      </c>
      <c r="D48" s="70">
        <v>1780000</v>
      </c>
      <c r="E48" s="64">
        <v>1530000</v>
      </c>
    </row>
    <row r="49" spans="1:5">
      <c r="A49" s="75">
        <v>45</v>
      </c>
      <c r="B49" s="67">
        <v>2990000</v>
      </c>
      <c r="C49" s="70">
        <v>3730000</v>
      </c>
      <c r="D49" s="70">
        <v>1780000</v>
      </c>
      <c r="E49" s="64">
        <v>1530000</v>
      </c>
    </row>
    <row r="50" spans="1:5">
      <c r="A50" s="75">
        <v>46</v>
      </c>
      <c r="B50" s="67">
        <v>3090000</v>
      </c>
      <c r="C50" s="70">
        <v>4090000</v>
      </c>
      <c r="D50" s="70">
        <v>1790000</v>
      </c>
      <c r="E50" s="64">
        <v>1530000</v>
      </c>
    </row>
    <row r="51" spans="1:5">
      <c r="A51" s="75">
        <v>47</v>
      </c>
      <c r="B51" s="67">
        <v>3090000</v>
      </c>
      <c r="C51" s="70">
        <v>4090000</v>
      </c>
      <c r="D51" s="70">
        <v>1790000</v>
      </c>
      <c r="E51" s="64">
        <v>1530000</v>
      </c>
    </row>
    <row r="52" spans="1:5">
      <c r="A52" s="75">
        <v>48</v>
      </c>
      <c r="B52" s="67">
        <v>3090000</v>
      </c>
      <c r="C52" s="70">
        <v>4090000</v>
      </c>
      <c r="D52" s="70">
        <v>1790000</v>
      </c>
      <c r="E52" s="64">
        <v>1530000</v>
      </c>
    </row>
    <row r="53" spans="1:5">
      <c r="A53" s="75">
        <v>49</v>
      </c>
      <c r="B53" s="67">
        <v>3090000</v>
      </c>
      <c r="C53" s="70">
        <v>4090000</v>
      </c>
      <c r="D53" s="70">
        <v>1790000</v>
      </c>
      <c r="E53" s="64">
        <v>1530000</v>
      </c>
    </row>
    <row r="54" spans="1:5">
      <c r="A54" s="75">
        <v>50</v>
      </c>
      <c r="B54" s="67">
        <v>3090000</v>
      </c>
      <c r="C54" s="70">
        <v>4090000</v>
      </c>
      <c r="D54" s="70">
        <v>1790000</v>
      </c>
      <c r="E54" s="64">
        <v>1530000</v>
      </c>
    </row>
    <row r="55" spans="1:5">
      <c r="A55" s="75">
        <v>51</v>
      </c>
      <c r="B55" s="67">
        <v>3200000</v>
      </c>
      <c r="C55" s="70">
        <v>4500000</v>
      </c>
      <c r="D55" s="70">
        <v>1790000</v>
      </c>
      <c r="E55" s="64">
        <v>1530000</v>
      </c>
    </row>
    <row r="56" spans="1:5">
      <c r="A56" s="75">
        <v>52</v>
      </c>
      <c r="B56" s="67">
        <v>3200000</v>
      </c>
      <c r="C56" s="70">
        <v>4500000</v>
      </c>
      <c r="D56" s="70">
        <v>1790000</v>
      </c>
      <c r="E56" s="64">
        <v>1530000</v>
      </c>
    </row>
    <row r="57" spans="1:5">
      <c r="A57" s="75">
        <v>53</v>
      </c>
      <c r="B57" s="67">
        <v>3200000</v>
      </c>
      <c r="C57" s="70">
        <v>4500000</v>
      </c>
      <c r="D57" s="70">
        <v>1790000</v>
      </c>
      <c r="E57" s="64">
        <v>1530000</v>
      </c>
    </row>
    <row r="58" spans="1:5">
      <c r="A58" s="75">
        <v>54</v>
      </c>
      <c r="B58" s="67">
        <v>3200000</v>
      </c>
      <c r="C58" s="70">
        <v>4500000</v>
      </c>
      <c r="D58" s="70">
        <v>1790000</v>
      </c>
      <c r="E58" s="64">
        <v>1530000</v>
      </c>
    </row>
    <row r="59" spans="1:5">
      <c r="A59" s="75">
        <v>55</v>
      </c>
      <c r="B59" s="67">
        <v>3200000</v>
      </c>
      <c r="C59" s="70">
        <v>4500000</v>
      </c>
      <c r="D59" s="70">
        <v>1790000</v>
      </c>
      <c r="E59" s="64">
        <v>1530000</v>
      </c>
    </row>
    <row r="60" spans="1:5">
      <c r="A60" s="75">
        <v>56</v>
      </c>
      <c r="B60" s="67">
        <v>3320000</v>
      </c>
      <c r="C60" s="70">
        <v>4960000</v>
      </c>
      <c r="D60" s="70">
        <v>1800000</v>
      </c>
      <c r="E60" s="64">
        <v>1530000</v>
      </c>
    </row>
    <row r="61" spans="1:5">
      <c r="A61" s="75">
        <v>57</v>
      </c>
      <c r="B61" s="67">
        <v>3320000</v>
      </c>
      <c r="C61" s="70">
        <v>4960000</v>
      </c>
      <c r="D61" s="70">
        <v>1800000</v>
      </c>
      <c r="E61" s="64">
        <v>1530000</v>
      </c>
    </row>
    <row r="62" spans="1:5">
      <c r="A62" s="75">
        <v>58</v>
      </c>
      <c r="B62" s="67">
        <v>3320000</v>
      </c>
      <c r="C62" s="70">
        <v>4960000</v>
      </c>
      <c r="D62" s="70">
        <v>1800000</v>
      </c>
      <c r="E62" s="64">
        <v>1530000</v>
      </c>
    </row>
    <row r="63" spans="1:5">
      <c r="A63" s="75">
        <v>59</v>
      </c>
      <c r="B63" s="67">
        <v>3320000</v>
      </c>
      <c r="C63" s="70">
        <v>4960000</v>
      </c>
      <c r="D63" s="70">
        <v>1800000</v>
      </c>
      <c r="E63" s="64">
        <v>1530000</v>
      </c>
    </row>
    <row r="64" spans="1:5">
      <c r="A64" s="75">
        <v>60</v>
      </c>
      <c r="B64" s="67">
        <v>3320000</v>
      </c>
      <c r="C64" s="70">
        <v>4960000</v>
      </c>
      <c r="D64" s="70">
        <v>1800000</v>
      </c>
      <c r="E64" s="64">
        <v>1530000</v>
      </c>
    </row>
    <row r="65" spans="1:5">
      <c r="A65" s="75">
        <v>61</v>
      </c>
      <c r="B65" s="67">
        <v>3460000</v>
      </c>
      <c r="C65" s="70">
        <v>5470000</v>
      </c>
      <c r="D65" s="70">
        <v>1810000</v>
      </c>
      <c r="E65" s="64">
        <v>1530000</v>
      </c>
    </row>
    <row r="66" spans="1:5">
      <c r="A66" s="75">
        <v>62</v>
      </c>
      <c r="B66" s="67">
        <v>3460000</v>
      </c>
      <c r="C66" s="70">
        <v>5470000</v>
      </c>
      <c r="D66" s="70">
        <v>1810000</v>
      </c>
      <c r="E66" s="64">
        <v>1530000</v>
      </c>
    </row>
    <row r="67" spans="1:5">
      <c r="A67" s="75">
        <v>63</v>
      </c>
      <c r="B67" s="67">
        <v>3460000</v>
      </c>
      <c r="C67" s="70">
        <v>5470000</v>
      </c>
      <c r="D67" s="70">
        <v>1810000</v>
      </c>
      <c r="E67" s="64">
        <v>1530000</v>
      </c>
    </row>
    <row r="68" spans="1:5">
      <c r="A68" s="75">
        <v>64</v>
      </c>
      <c r="B68" s="67">
        <v>3460000</v>
      </c>
      <c r="C68" s="70">
        <v>5470000</v>
      </c>
      <c r="D68" s="70">
        <v>1810000</v>
      </c>
      <c r="E68" s="64">
        <v>1530000</v>
      </c>
    </row>
    <row r="69" spans="1:5">
      <c r="A69" s="75">
        <v>65</v>
      </c>
      <c r="B69" s="67">
        <v>3460000</v>
      </c>
      <c r="C69" s="70">
        <v>5470000</v>
      </c>
      <c r="D69" s="70">
        <v>1810000</v>
      </c>
      <c r="E69" s="64">
        <v>1530000</v>
      </c>
    </row>
    <row r="70" spans="1:5">
      <c r="A70" s="75">
        <v>66</v>
      </c>
      <c r="B70" s="67">
        <v>3460000</v>
      </c>
      <c r="C70" s="70">
        <v>6040000</v>
      </c>
      <c r="D70" s="70">
        <v>1810000</v>
      </c>
      <c r="E70" s="64">
        <v>1530000</v>
      </c>
    </row>
    <row r="71" spans="1:5">
      <c r="A71" s="75">
        <v>67</v>
      </c>
      <c r="B71" s="67">
        <v>3460000</v>
      </c>
      <c r="C71" s="70">
        <v>6040000</v>
      </c>
      <c r="D71" s="70">
        <v>1810000</v>
      </c>
      <c r="E71" s="64">
        <v>1530000</v>
      </c>
    </row>
    <row r="72" spans="1:5">
      <c r="A72" s="75">
        <v>68</v>
      </c>
      <c r="B72" s="67">
        <v>3460000</v>
      </c>
      <c r="C72" s="70">
        <v>6040000</v>
      </c>
      <c r="D72" s="70">
        <v>1810000</v>
      </c>
      <c r="E72" s="64">
        <v>1530000</v>
      </c>
    </row>
    <row r="73" spans="1:5">
      <c r="A73" s="75">
        <v>69</v>
      </c>
      <c r="B73" s="67">
        <v>3460000</v>
      </c>
      <c r="C73" s="70">
        <v>6040000</v>
      </c>
      <c r="D73" s="70">
        <v>1810000</v>
      </c>
      <c r="E73" s="64">
        <v>1530000</v>
      </c>
    </row>
    <row r="74" spans="1:5">
      <c r="A74" s="75">
        <v>70</v>
      </c>
      <c r="B74" s="67">
        <v>3460000</v>
      </c>
      <c r="C74" s="70">
        <v>6040000</v>
      </c>
      <c r="D74" s="70">
        <v>1810000</v>
      </c>
      <c r="E74" s="64">
        <v>1530000</v>
      </c>
    </row>
    <row r="75" spans="1:5">
      <c r="A75" s="75">
        <v>71</v>
      </c>
      <c r="B75" s="67">
        <v>3460000</v>
      </c>
      <c r="C75" s="70">
        <v>6040000</v>
      </c>
      <c r="D75" s="70">
        <v>1810000</v>
      </c>
      <c r="E75" s="64">
        <v>1530000</v>
      </c>
    </row>
    <row r="76" spans="1:5">
      <c r="A76" s="75">
        <v>72</v>
      </c>
      <c r="B76" s="67">
        <v>3460000</v>
      </c>
      <c r="C76" s="70">
        <v>6040000</v>
      </c>
      <c r="D76" s="70">
        <v>1810000</v>
      </c>
      <c r="E76" s="64">
        <v>1530000</v>
      </c>
    </row>
    <row r="77" spans="1:5">
      <c r="A77" s="75">
        <v>73</v>
      </c>
      <c r="B77" s="67">
        <v>3460000</v>
      </c>
      <c r="C77" s="70">
        <v>6040000</v>
      </c>
      <c r="D77" s="70">
        <v>1810000</v>
      </c>
      <c r="E77" s="64">
        <v>1530000</v>
      </c>
    </row>
    <row r="78" spans="1:5">
      <c r="A78" s="75">
        <v>74</v>
      </c>
      <c r="B78" s="67">
        <v>3460000</v>
      </c>
      <c r="C78" s="70">
        <v>6040000</v>
      </c>
      <c r="D78" s="70">
        <v>1810000</v>
      </c>
      <c r="E78" s="64">
        <v>1530000</v>
      </c>
    </row>
    <row r="79" spans="1:5">
      <c r="A79" s="75">
        <v>75</v>
      </c>
      <c r="B79" s="67">
        <v>3460000</v>
      </c>
      <c r="C79" s="70">
        <v>6040000</v>
      </c>
      <c r="D79" s="70">
        <v>1810000</v>
      </c>
      <c r="E79" s="64">
        <v>1530000</v>
      </c>
    </row>
    <row r="80" spans="1:5">
      <c r="A80" s="75">
        <v>76</v>
      </c>
      <c r="B80" s="67">
        <v>3460000</v>
      </c>
      <c r="C80" s="70">
        <v>6040000</v>
      </c>
      <c r="D80" s="70">
        <v>1810000</v>
      </c>
      <c r="E80" s="64">
        <v>1530000</v>
      </c>
    </row>
    <row r="81" spans="1:5">
      <c r="A81" s="75">
        <v>77</v>
      </c>
      <c r="B81" s="67">
        <v>3460000</v>
      </c>
      <c r="C81" s="70">
        <v>6040000</v>
      </c>
      <c r="D81" s="70">
        <v>1810000</v>
      </c>
      <c r="E81" s="64">
        <v>1530000</v>
      </c>
    </row>
    <row r="82" spans="1:5">
      <c r="A82" s="75">
        <v>78</v>
      </c>
      <c r="B82" s="67">
        <v>3460000</v>
      </c>
      <c r="C82" s="70">
        <v>6040000</v>
      </c>
      <c r="D82" s="70">
        <v>1810000</v>
      </c>
      <c r="E82" s="64">
        <v>1530000</v>
      </c>
    </row>
    <row r="83" spans="1:5">
      <c r="A83" s="75">
        <v>79</v>
      </c>
      <c r="B83" s="67">
        <v>3460000</v>
      </c>
      <c r="C83" s="70">
        <v>6040000</v>
      </c>
      <c r="D83" s="70">
        <v>1810000</v>
      </c>
      <c r="E83" s="64">
        <v>1530000</v>
      </c>
    </row>
    <row r="84" spans="1:5">
      <c r="A84" s="75">
        <v>80</v>
      </c>
      <c r="B84" s="67">
        <v>3460000</v>
      </c>
      <c r="C84" s="70">
        <v>6040000</v>
      </c>
      <c r="D84" s="70">
        <v>1810000</v>
      </c>
      <c r="E84" s="64">
        <v>1530000</v>
      </c>
    </row>
    <row r="85" spans="1:5">
      <c r="A85" s="75">
        <v>81</v>
      </c>
      <c r="B85" s="67">
        <v>3460000</v>
      </c>
      <c r="C85" s="70">
        <v>6040000</v>
      </c>
      <c r="D85" s="70">
        <v>1810000</v>
      </c>
      <c r="E85" s="64">
        <v>1530000</v>
      </c>
    </row>
    <row r="86" spans="1:5">
      <c r="A86" s="75">
        <v>82</v>
      </c>
      <c r="B86" s="67">
        <v>3460000</v>
      </c>
      <c r="C86" s="70">
        <v>6040000</v>
      </c>
      <c r="D86" s="70">
        <v>1810000</v>
      </c>
      <c r="E86" s="64">
        <v>1530000</v>
      </c>
    </row>
    <row r="87" spans="1:5">
      <c r="A87" s="75">
        <v>83</v>
      </c>
      <c r="B87" s="67">
        <v>3460000</v>
      </c>
      <c r="C87" s="70">
        <v>6040000</v>
      </c>
      <c r="D87" s="70">
        <v>1810000</v>
      </c>
      <c r="E87" s="64">
        <v>1530000</v>
      </c>
    </row>
    <row r="88" spans="1:5">
      <c r="A88" s="75">
        <v>84</v>
      </c>
      <c r="B88" s="67">
        <v>3460000</v>
      </c>
      <c r="C88" s="70">
        <v>6040000</v>
      </c>
      <c r="D88" s="70">
        <v>1810000</v>
      </c>
      <c r="E88" s="64">
        <v>1530000</v>
      </c>
    </row>
    <row r="89" spans="1:5">
      <c r="A89" s="75">
        <v>85</v>
      </c>
      <c r="B89" s="67">
        <v>3460000</v>
      </c>
      <c r="C89" s="70">
        <v>6040000</v>
      </c>
      <c r="D89" s="70">
        <v>1810000</v>
      </c>
      <c r="E89" s="64">
        <v>1530000</v>
      </c>
    </row>
    <row r="90" spans="1:5">
      <c r="A90" s="75">
        <v>86</v>
      </c>
      <c r="B90" s="67">
        <v>3460000</v>
      </c>
      <c r="C90" s="70">
        <v>6040000</v>
      </c>
      <c r="D90" s="70">
        <v>1810000</v>
      </c>
      <c r="E90" s="64">
        <v>1530000</v>
      </c>
    </row>
    <row r="91" spans="1:5">
      <c r="A91" s="75">
        <v>87</v>
      </c>
      <c r="B91" s="67">
        <v>3460000</v>
      </c>
      <c r="C91" s="70">
        <v>6040000</v>
      </c>
      <c r="D91" s="70">
        <v>1810000</v>
      </c>
      <c r="E91" s="64">
        <v>1530000</v>
      </c>
    </row>
    <row r="92" spans="1:5">
      <c r="A92" s="75">
        <v>88</v>
      </c>
      <c r="B92" s="67">
        <v>3460000</v>
      </c>
      <c r="C92" s="70">
        <v>6040000</v>
      </c>
      <c r="D92" s="70">
        <v>1810000</v>
      </c>
      <c r="E92" s="64">
        <v>1530000</v>
      </c>
    </row>
    <row r="93" spans="1:5">
      <c r="A93" s="75">
        <v>89</v>
      </c>
      <c r="B93" s="67">
        <v>3460000</v>
      </c>
      <c r="C93" s="70">
        <v>6040000</v>
      </c>
      <c r="D93" s="70">
        <v>1810000</v>
      </c>
      <c r="E93" s="64">
        <v>1530000</v>
      </c>
    </row>
    <row r="94" spans="1:5">
      <c r="A94" s="75">
        <v>90</v>
      </c>
      <c r="B94" s="67">
        <v>3460000</v>
      </c>
      <c r="C94" s="70">
        <v>6040000</v>
      </c>
      <c r="D94" s="70">
        <v>1810000</v>
      </c>
      <c r="E94" s="64">
        <v>1530000</v>
      </c>
    </row>
    <row r="95" spans="1:5">
      <c r="A95" s="75">
        <v>91</v>
      </c>
      <c r="B95" s="67">
        <v>3460000</v>
      </c>
      <c r="C95" s="70">
        <v>6040000</v>
      </c>
      <c r="D95" s="70">
        <v>1810000</v>
      </c>
      <c r="E95" s="64">
        <v>1530000</v>
      </c>
    </row>
    <row r="96" spans="1:5">
      <c r="A96" s="75">
        <v>92</v>
      </c>
      <c r="B96" s="67">
        <v>3460000</v>
      </c>
      <c r="C96" s="70">
        <v>6040000</v>
      </c>
      <c r="D96" s="70">
        <v>1810000</v>
      </c>
      <c r="E96" s="64">
        <v>1530000</v>
      </c>
    </row>
    <row r="97" spans="1:5">
      <c r="A97" s="75">
        <v>93</v>
      </c>
      <c r="B97" s="67">
        <v>3460000</v>
      </c>
      <c r="C97" s="70">
        <v>6040000</v>
      </c>
      <c r="D97" s="70">
        <v>1810000</v>
      </c>
      <c r="E97" s="64">
        <v>1530000</v>
      </c>
    </row>
    <row r="98" spans="1:5">
      <c r="A98" s="75">
        <v>94</v>
      </c>
      <c r="B98" s="67">
        <v>3460000</v>
      </c>
      <c r="C98" s="70">
        <v>6040000</v>
      </c>
      <c r="D98" s="70">
        <v>1810000</v>
      </c>
      <c r="E98" s="64">
        <v>1530000</v>
      </c>
    </row>
    <row r="99" spans="1:5">
      <c r="A99" s="75">
        <v>95</v>
      </c>
      <c r="B99" s="67">
        <v>3460000</v>
      </c>
      <c r="C99" s="70">
        <v>6040000</v>
      </c>
      <c r="D99" s="70">
        <v>1810000</v>
      </c>
      <c r="E99" s="64">
        <v>1530000</v>
      </c>
    </row>
    <row r="100" spans="1:5">
      <c r="A100" s="75">
        <v>96</v>
      </c>
      <c r="B100" s="67">
        <v>3460000</v>
      </c>
      <c r="C100" s="70">
        <v>6040000</v>
      </c>
      <c r="D100" s="70">
        <v>1810000</v>
      </c>
      <c r="E100" s="64">
        <v>1530000</v>
      </c>
    </row>
    <row r="101" spans="1:5">
      <c r="A101" s="75">
        <v>97</v>
      </c>
      <c r="B101" s="67">
        <v>3460000</v>
      </c>
      <c r="C101" s="70">
        <v>6040000</v>
      </c>
      <c r="D101" s="70">
        <v>1810000</v>
      </c>
      <c r="E101" s="64">
        <v>1530000</v>
      </c>
    </row>
    <row r="102" spans="1:5">
      <c r="A102" s="75">
        <v>98</v>
      </c>
      <c r="B102" s="67">
        <v>3460000</v>
      </c>
      <c r="C102" s="70">
        <v>6040000</v>
      </c>
      <c r="D102" s="70">
        <v>1810000</v>
      </c>
      <c r="E102" s="64">
        <v>1530000</v>
      </c>
    </row>
    <row r="103" spans="1:5">
      <c r="A103" s="75">
        <v>99</v>
      </c>
      <c r="B103" s="67">
        <v>3460000</v>
      </c>
      <c r="C103" s="70">
        <v>6040000</v>
      </c>
      <c r="D103" s="70">
        <v>1810000</v>
      </c>
      <c r="E103" s="64">
        <v>1530000</v>
      </c>
    </row>
    <row r="104" spans="1:5">
      <c r="A104" s="75">
        <v>100</v>
      </c>
      <c r="B104" s="67">
        <v>3460000</v>
      </c>
      <c r="C104" s="70">
        <v>6040000</v>
      </c>
      <c r="D104" s="70">
        <v>1810000</v>
      </c>
      <c r="E104" s="64">
        <v>1530000</v>
      </c>
    </row>
    <row r="105" spans="1:5">
      <c r="A105" s="75">
        <v>101</v>
      </c>
      <c r="B105" s="67">
        <v>3460000</v>
      </c>
      <c r="C105" s="70">
        <v>6040000</v>
      </c>
      <c r="D105" s="70">
        <v>1810000</v>
      </c>
      <c r="E105" s="64">
        <v>1530000</v>
      </c>
    </row>
    <row r="106" spans="1:5">
      <c r="A106" s="75">
        <v>102</v>
      </c>
      <c r="B106" s="67">
        <v>3460000</v>
      </c>
      <c r="C106" s="70">
        <v>6040000</v>
      </c>
      <c r="D106" s="70">
        <v>1810000</v>
      </c>
      <c r="E106" s="64">
        <v>1530000</v>
      </c>
    </row>
    <row r="107" spans="1:5">
      <c r="A107" s="75">
        <v>103</v>
      </c>
      <c r="B107" s="67">
        <v>3460000</v>
      </c>
      <c r="C107" s="70">
        <v>6040000</v>
      </c>
      <c r="D107" s="70">
        <v>1810000</v>
      </c>
      <c r="E107" s="64">
        <v>1530000</v>
      </c>
    </row>
    <row r="108" spans="1:5">
      <c r="A108" s="75">
        <v>104</v>
      </c>
      <c r="B108" s="67">
        <v>3460000</v>
      </c>
      <c r="C108" s="70">
        <v>6040000</v>
      </c>
      <c r="D108" s="70">
        <v>1810000</v>
      </c>
      <c r="E108" s="64">
        <v>1530000</v>
      </c>
    </row>
    <row r="109" spans="1:5">
      <c r="A109" s="75">
        <v>105</v>
      </c>
      <c r="B109" s="67">
        <v>3460000</v>
      </c>
      <c r="C109" s="70">
        <v>6040000</v>
      </c>
      <c r="D109" s="70">
        <v>1810000</v>
      </c>
      <c r="E109" s="64">
        <v>1530000</v>
      </c>
    </row>
    <row r="110" spans="1:5">
      <c r="A110" s="75">
        <v>106</v>
      </c>
      <c r="B110" s="67">
        <v>3460000</v>
      </c>
      <c r="C110" s="70">
        <v>6040000</v>
      </c>
      <c r="D110" s="70">
        <v>1810000</v>
      </c>
      <c r="E110" s="64">
        <v>1530000</v>
      </c>
    </row>
    <row r="111" spans="1:5">
      <c r="A111" s="75">
        <v>107</v>
      </c>
      <c r="B111" s="67">
        <v>3460000</v>
      </c>
      <c r="C111" s="70">
        <v>6040000</v>
      </c>
      <c r="D111" s="70">
        <v>1810000</v>
      </c>
      <c r="E111" s="64">
        <v>1530000</v>
      </c>
    </row>
    <row r="112" spans="1:5">
      <c r="A112" s="75">
        <v>108</v>
      </c>
      <c r="B112" s="67">
        <v>3460000</v>
      </c>
      <c r="C112" s="70">
        <v>6040000</v>
      </c>
      <c r="D112" s="70">
        <v>1810000</v>
      </c>
      <c r="E112" s="64">
        <v>1530000</v>
      </c>
    </row>
    <row r="113" spans="1:5">
      <c r="A113" s="75">
        <v>109</v>
      </c>
      <c r="B113" s="67">
        <v>3460000</v>
      </c>
      <c r="C113" s="70">
        <v>6040000</v>
      </c>
      <c r="D113" s="70">
        <v>1810000</v>
      </c>
      <c r="E113" s="64">
        <v>1530000</v>
      </c>
    </row>
    <row r="114" spans="1:5">
      <c r="A114" s="75">
        <v>110</v>
      </c>
      <c r="B114" s="67">
        <v>3460000</v>
      </c>
      <c r="C114" s="70">
        <v>6040000</v>
      </c>
      <c r="D114" s="70">
        <v>1810000</v>
      </c>
      <c r="E114" s="64">
        <v>1530000</v>
      </c>
    </row>
    <row r="115" spans="1:5">
      <c r="A115" s="75">
        <v>111</v>
      </c>
      <c r="B115" s="67">
        <v>3460000</v>
      </c>
      <c r="C115" s="70">
        <v>6040000</v>
      </c>
      <c r="D115" s="70">
        <v>1810000</v>
      </c>
      <c r="E115" s="64">
        <v>1530000</v>
      </c>
    </row>
    <row r="116" spans="1:5">
      <c r="A116" s="75">
        <v>112</v>
      </c>
      <c r="B116" s="67">
        <v>3460000</v>
      </c>
      <c r="C116" s="70">
        <v>6040000</v>
      </c>
      <c r="D116" s="70">
        <v>1810000</v>
      </c>
      <c r="E116" s="64">
        <v>1530000</v>
      </c>
    </row>
    <row r="117" spans="1:5">
      <c r="A117" s="75">
        <v>113</v>
      </c>
      <c r="B117" s="67">
        <v>3460000</v>
      </c>
      <c r="C117" s="70">
        <v>6040000</v>
      </c>
      <c r="D117" s="70">
        <v>1810000</v>
      </c>
      <c r="E117" s="64">
        <v>1530000</v>
      </c>
    </row>
    <row r="118" spans="1:5">
      <c r="A118" s="75">
        <v>114</v>
      </c>
      <c r="B118" s="67">
        <v>3460000</v>
      </c>
      <c r="C118" s="70">
        <v>6040000</v>
      </c>
      <c r="D118" s="70">
        <v>1810000</v>
      </c>
      <c r="E118" s="64">
        <v>1530000</v>
      </c>
    </row>
    <row r="119" spans="1:5">
      <c r="A119" s="75">
        <v>115</v>
      </c>
      <c r="B119" s="67">
        <v>3460000</v>
      </c>
      <c r="C119" s="70">
        <v>6040000</v>
      </c>
      <c r="D119" s="70">
        <v>1810000</v>
      </c>
      <c r="E119" s="64">
        <v>1530000</v>
      </c>
    </row>
    <row r="120" spans="1:5">
      <c r="A120" s="75">
        <v>116</v>
      </c>
      <c r="B120" s="67">
        <v>3460000</v>
      </c>
      <c r="C120" s="70">
        <v>6040000</v>
      </c>
      <c r="D120" s="70">
        <v>1810000</v>
      </c>
      <c r="E120" s="64">
        <v>1530000</v>
      </c>
    </row>
    <row r="121" spans="1:5">
      <c r="A121" s="75">
        <v>117</v>
      </c>
      <c r="B121" s="67">
        <v>3460000</v>
      </c>
      <c r="C121" s="70">
        <v>6040000</v>
      </c>
      <c r="D121" s="70">
        <v>1810000</v>
      </c>
      <c r="E121" s="64">
        <v>1530000</v>
      </c>
    </row>
    <row r="122" spans="1:5">
      <c r="A122" s="75">
        <v>118</v>
      </c>
      <c r="B122" s="67">
        <v>3460000</v>
      </c>
      <c r="C122" s="70">
        <v>6040000</v>
      </c>
      <c r="D122" s="70">
        <v>1810000</v>
      </c>
      <c r="E122" s="64">
        <v>1530000</v>
      </c>
    </row>
    <row r="123" spans="1:5">
      <c r="A123" s="75">
        <v>119</v>
      </c>
      <c r="B123" s="67">
        <v>3460000</v>
      </c>
      <c r="C123" s="70">
        <v>6040000</v>
      </c>
      <c r="D123" s="70">
        <v>1810000</v>
      </c>
      <c r="E123" s="64">
        <v>1530000</v>
      </c>
    </row>
    <row r="124" spans="1:5">
      <c r="A124" s="75">
        <v>120</v>
      </c>
      <c r="B124" s="67">
        <v>3460000</v>
      </c>
      <c r="C124" s="70">
        <v>6040000</v>
      </c>
      <c r="D124" s="70">
        <v>1810000</v>
      </c>
      <c r="E124" s="64">
        <v>1530000</v>
      </c>
    </row>
    <row r="125" spans="1:5">
      <c r="A125" s="75">
        <v>121</v>
      </c>
      <c r="B125" s="67">
        <v>3460000</v>
      </c>
      <c r="C125" s="70">
        <v>6040000</v>
      </c>
      <c r="D125" s="70">
        <v>1810000</v>
      </c>
      <c r="E125" s="64">
        <v>1530000</v>
      </c>
    </row>
    <row r="126" spans="1:5">
      <c r="A126" s="75">
        <v>122</v>
      </c>
      <c r="B126" s="67">
        <v>3460000</v>
      </c>
      <c r="C126" s="70">
        <v>6040000</v>
      </c>
      <c r="D126" s="70">
        <v>1810000</v>
      </c>
      <c r="E126" s="64">
        <v>1530000</v>
      </c>
    </row>
    <row r="127" spans="1:5">
      <c r="A127" s="75">
        <v>123</v>
      </c>
      <c r="B127" s="67">
        <v>3460000</v>
      </c>
      <c r="C127" s="70">
        <v>6040000</v>
      </c>
      <c r="D127" s="70">
        <v>1810000</v>
      </c>
      <c r="E127" s="64">
        <v>1530000</v>
      </c>
    </row>
    <row r="128" spans="1:5">
      <c r="A128" s="75">
        <v>124</v>
      </c>
      <c r="B128" s="67">
        <v>3460000</v>
      </c>
      <c r="C128" s="70">
        <v>6040000</v>
      </c>
      <c r="D128" s="70">
        <v>1810000</v>
      </c>
      <c r="E128" s="64">
        <v>1530000</v>
      </c>
    </row>
    <row r="129" spans="1:5">
      <c r="A129" s="75">
        <v>125</v>
      </c>
      <c r="B129" s="67">
        <v>3460000</v>
      </c>
      <c r="C129" s="70">
        <v>6040000</v>
      </c>
      <c r="D129" s="70">
        <v>1810000</v>
      </c>
      <c r="E129" s="64">
        <v>1530000</v>
      </c>
    </row>
    <row r="130" spans="1:5">
      <c r="A130" s="75">
        <v>126</v>
      </c>
      <c r="B130" s="67">
        <v>3460000</v>
      </c>
      <c r="C130" s="70">
        <v>6040000</v>
      </c>
      <c r="D130" s="70">
        <v>1810000</v>
      </c>
      <c r="E130" s="64">
        <v>1530000</v>
      </c>
    </row>
    <row r="131" spans="1:5">
      <c r="A131" s="75">
        <v>127</v>
      </c>
      <c r="B131" s="67">
        <v>3460000</v>
      </c>
      <c r="C131" s="70">
        <v>6040000</v>
      </c>
      <c r="D131" s="70">
        <v>1810000</v>
      </c>
      <c r="E131" s="64">
        <v>1530000</v>
      </c>
    </row>
    <row r="132" spans="1:5">
      <c r="A132" s="75">
        <v>128</v>
      </c>
      <c r="B132" s="67">
        <v>3460000</v>
      </c>
      <c r="C132" s="70">
        <v>6040000</v>
      </c>
      <c r="D132" s="70">
        <v>1810000</v>
      </c>
      <c r="E132" s="64">
        <v>1530000</v>
      </c>
    </row>
    <row r="133" spans="1:5">
      <c r="A133" s="75">
        <v>129</v>
      </c>
      <c r="B133" s="67">
        <v>3460000</v>
      </c>
      <c r="C133" s="70">
        <v>6040000</v>
      </c>
      <c r="D133" s="70">
        <v>1810000</v>
      </c>
      <c r="E133" s="64">
        <v>1530000</v>
      </c>
    </row>
    <row r="134" spans="1:5">
      <c r="A134" s="75">
        <v>130</v>
      </c>
      <c r="B134" s="67">
        <v>3460000</v>
      </c>
      <c r="C134" s="70">
        <v>6040000</v>
      </c>
      <c r="D134" s="70">
        <v>1810000</v>
      </c>
      <c r="E134" s="64">
        <v>1530000</v>
      </c>
    </row>
    <row r="135" spans="1:5">
      <c r="A135" s="75">
        <v>131</v>
      </c>
      <c r="B135" s="67">
        <v>3460000</v>
      </c>
      <c r="C135" s="70">
        <v>6040000</v>
      </c>
      <c r="D135" s="70">
        <v>1810000</v>
      </c>
      <c r="E135" s="64">
        <v>1530000</v>
      </c>
    </row>
    <row r="136" spans="1:5">
      <c r="A136" s="75">
        <v>132</v>
      </c>
      <c r="B136" s="67">
        <v>3460000</v>
      </c>
      <c r="C136" s="70">
        <v>6040000</v>
      </c>
      <c r="D136" s="70">
        <v>1810000</v>
      </c>
      <c r="E136" s="64">
        <v>1530000</v>
      </c>
    </row>
    <row r="137" spans="1:5">
      <c r="A137" s="75">
        <v>133</v>
      </c>
      <c r="B137" s="67">
        <v>3460000</v>
      </c>
      <c r="C137" s="70">
        <v>6040000</v>
      </c>
      <c r="D137" s="70">
        <v>1810000</v>
      </c>
      <c r="E137" s="64">
        <v>1530000</v>
      </c>
    </row>
    <row r="138" spans="1:5">
      <c r="A138" s="75">
        <v>134</v>
      </c>
      <c r="B138" s="67">
        <v>3460000</v>
      </c>
      <c r="C138" s="70">
        <v>6040000</v>
      </c>
      <c r="D138" s="70">
        <v>1810000</v>
      </c>
      <c r="E138" s="64">
        <v>1530000</v>
      </c>
    </row>
    <row r="139" spans="1:5">
      <c r="A139" s="75">
        <v>135</v>
      </c>
      <c r="B139" s="67">
        <v>3460000</v>
      </c>
      <c r="C139" s="70">
        <v>6040000</v>
      </c>
      <c r="D139" s="70">
        <v>1810000</v>
      </c>
      <c r="E139" s="64">
        <v>1530000</v>
      </c>
    </row>
    <row r="140" spans="1:5">
      <c r="A140" s="75">
        <v>136</v>
      </c>
      <c r="B140" s="67">
        <v>3460000</v>
      </c>
      <c r="C140" s="70">
        <v>6040000</v>
      </c>
      <c r="D140" s="70">
        <v>1810000</v>
      </c>
      <c r="E140" s="64">
        <v>1530000</v>
      </c>
    </row>
    <row r="141" spans="1:5">
      <c r="A141" s="75">
        <v>137</v>
      </c>
      <c r="B141" s="67">
        <v>3460000</v>
      </c>
      <c r="C141" s="70">
        <v>6040000</v>
      </c>
      <c r="D141" s="70">
        <v>1810000</v>
      </c>
      <c r="E141" s="64">
        <v>1530000</v>
      </c>
    </row>
    <row r="142" spans="1:5">
      <c r="A142" s="75">
        <v>138</v>
      </c>
      <c r="B142" s="67">
        <v>3460000</v>
      </c>
      <c r="C142" s="70">
        <v>6040000</v>
      </c>
      <c r="D142" s="70">
        <v>1810000</v>
      </c>
      <c r="E142" s="64">
        <v>1530000</v>
      </c>
    </row>
    <row r="143" spans="1:5">
      <c r="A143" s="75">
        <v>139</v>
      </c>
      <c r="B143" s="67">
        <v>3460000</v>
      </c>
      <c r="C143" s="70">
        <v>6040000</v>
      </c>
      <c r="D143" s="70">
        <v>1810000</v>
      </c>
      <c r="E143" s="64">
        <v>1530000</v>
      </c>
    </row>
    <row r="144" spans="1:5">
      <c r="A144" s="75">
        <v>140</v>
      </c>
      <c r="B144" s="67">
        <v>3460000</v>
      </c>
      <c r="C144" s="70">
        <v>6040000</v>
      </c>
      <c r="D144" s="70">
        <v>1810000</v>
      </c>
      <c r="E144" s="64">
        <v>1530000</v>
      </c>
    </row>
    <row r="145" spans="1:5">
      <c r="A145" s="75">
        <v>141</v>
      </c>
      <c r="B145" s="67">
        <v>3460000</v>
      </c>
      <c r="C145" s="70">
        <v>6040000</v>
      </c>
      <c r="D145" s="70">
        <v>1810000</v>
      </c>
      <c r="E145" s="64">
        <v>1530000</v>
      </c>
    </row>
    <row r="146" spans="1:5">
      <c r="A146" s="75">
        <v>142</v>
      </c>
      <c r="B146" s="67">
        <v>3460000</v>
      </c>
      <c r="C146" s="70">
        <v>6040000</v>
      </c>
      <c r="D146" s="70">
        <v>1810000</v>
      </c>
      <c r="E146" s="64">
        <v>1530000</v>
      </c>
    </row>
    <row r="147" spans="1:5">
      <c r="A147" s="75">
        <v>143</v>
      </c>
      <c r="B147" s="67">
        <v>3460000</v>
      </c>
      <c r="C147" s="70">
        <v>6040000</v>
      </c>
      <c r="D147" s="70">
        <v>1810000</v>
      </c>
      <c r="E147" s="64">
        <v>1530000</v>
      </c>
    </row>
    <row r="148" spans="1:5">
      <c r="A148" s="75">
        <v>144</v>
      </c>
      <c r="B148" s="67">
        <v>3460000</v>
      </c>
      <c r="C148" s="70">
        <v>6040000</v>
      </c>
      <c r="D148" s="70">
        <v>1810000</v>
      </c>
      <c r="E148" s="64">
        <v>1530000</v>
      </c>
    </row>
    <row r="149" spans="1:5">
      <c r="A149" s="75">
        <v>145</v>
      </c>
      <c r="B149" s="67">
        <v>3460000</v>
      </c>
      <c r="C149" s="70">
        <v>6040000</v>
      </c>
      <c r="D149" s="70">
        <v>1810000</v>
      </c>
      <c r="E149" s="64">
        <v>1530000</v>
      </c>
    </row>
    <row r="150" spans="1:5">
      <c r="A150" s="75">
        <v>146</v>
      </c>
      <c r="B150" s="67">
        <v>3460000</v>
      </c>
      <c r="C150" s="70">
        <v>6040000</v>
      </c>
      <c r="D150" s="70">
        <v>1810000</v>
      </c>
      <c r="E150" s="64">
        <v>1530000</v>
      </c>
    </row>
    <row r="151" spans="1:5">
      <c r="A151" s="75">
        <v>147</v>
      </c>
      <c r="B151" s="67">
        <v>3460000</v>
      </c>
      <c r="C151" s="70">
        <v>6040000</v>
      </c>
      <c r="D151" s="70">
        <v>1810000</v>
      </c>
      <c r="E151" s="64">
        <v>1530000</v>
      </c>
    </row>
    <row r="152" spans="1:5">
      <c r="A152" s="75">
        <v>148</v>
      </c>
      <c r="B152" s="67">
        <v>3460000</v>
      </c>
      <c r="C152" s="70">
        <v>6040000</v>
      </c>
      <c r="D152" s="70">
        <v>1810000</v>
      </c>
      <c r="E152" s="64">
        <v>1530000</v>
      </c>
    </row>
    <row r="153" spans="1:5">
      <c r="A153" s="75">
        <v>149</v>
      </c>
      <c r="B153" s="67">
        <v>3460000</v>
      </c>
      <c r="C153" s="70">
        <v>6040000</v>
      </c>
      <c r="D153" s="70">
        <v>1810000</v>
      </c>
      <c r="E153" s="64">
        <v>1530000</v>
      </c>
    </row>
    <row r="154" spans="1:5">
      <c r="A154" s="75">
        <v>150</v>
      </c>
      <c r="B154" s="67">
        <v>3460000</v>
      </c>
      <c r="C154" s="70">
        <v>6040000</v>
      </c>
      <c r="D154" s="70">
        <v>1810000</v>
      </c>
      <c r="E154" s="64">
        <v>1530000</v>
      </c>
    </row>
    <row r="155" spans="1:5">
      <c r="A155" s="75">
        <v>151</v>
      </c>
      <c r="B155" s="67">
        <v>3460000</v>
      </c>
      <c r="C155" s="70">
        <v>6040000</v>
      </c>
      <c r="D155" s="70">
        <v>1810000</v>
      </c>
      <c r="E155" s="64">
        <v>1530000</v>
      </c>
    </row>
    <row r="156" spans="1:5">
      <c r="A156" s="75">
        <v>152</v>
      </c>
      <c r="B156" s="67">
        <v>3460000</v>
      </c>
      <c r="C156" s="70">
        <v>6040000</v>
      </c>
      <c r="D156" s="70">
        <v>1810000</v>
      </c>
      <c r="E156" s="64">
        <v>1530000</v>
      </c>
    </row>
    <row r="157" spans="1:5">
      <c r="A157" s="75">
        <v>153</v>
      </c>
      <c r="B157" s="67">
        <v>3460000</v>
      </c>
      <c r="C157" s="70">
        <v>6040000</v>
      </c>
      <c r="D157" s="70">
        <v>1810000</v>
      </c>
      <c r="E157" s="64">
        <v>1530000</v>
      </c>
    </row>
    <row r="158" spans="1:5">
      <c r="A158" s="75">
        <v>154</v>
      </c>
      <c r="B158" s="67">
        <v>3460000</v>
      </c>
      <c r="C158" s="70">
        <v>6040000</v>
      </c>
      <c r="D158" s="70">
        <v>1810000</v>
      </c>
      <c r="E158" s="64">
        <v>1530000</v>
      </c>
    </row>
    <row r="159" spans="1:5">
      <c r="A159" s="75">
        <v>155</v>
      </c>
      <c r="B159" s="67">
        <v>3460000</v>
      </c>
      <c r="C159" s="70">
        <v>6040000</v>
      </c>
      <c r="D159" s="70">
        <v>1810000</v>
      </c>
      <c r="E159" s="64">
        <v>1530000</v>
      </c>
    </row>
    <row r="160" spans="1:5">
      <c r="A160" s="75">
        <v>156</v>
      </c>
      <c r="B160" s="67">
        <v>3460000</v>
      </c>
      <c r="C160" s="70">
        <v>6040000</v>
      </c>
      <c r="D160" s="70">
        <v>1810000</v>
      </c>
      <c r="E160" s="64">
        <v>1530000</v>
      </c>
    </row>
    <row r="161" spans="1:5">
      <c r="A161" s="75">
        <v>157</v>
      </c>
      <c r="B161" s="67">
        <v>3460000</v>
      </c>
      <c r="C161" s="70">
        <v>6040000</v>
      </c>
      <c r="D161" s="70">
        <v>1810000</v>
      </c>
      <c r="E161" s="64">
        <v>1530000</v>
      </c>
    </row>
    <row r="162" spans="1:5">
      <c r="A162" s="75">
        <v>158</v>
      </c>
      <c r="B162" s="67">
        <v>3460000</v>
      </c>
      <c r="C162" s="70">
        <v>6040000</v>
      </c>
      <c r="D162" s="70">
        <v>1810000</v>
      </c>
      <c r="E162" s="64">
        <v>1530000</v>
      </c>
    </row>
    <row r="163" spans="1:5">
      <c r="A163" s="75">
        <v>159</v>
      </c>
      <c r="B163" s="67">
        <v>3460000</v>
      </c>
      <c r="C163" s="70">
        <v>6040000</v>
      </c>
      <c r="D163" s="70">
        <v>1810000</v>
      </c>
      <c r="E163" s="64">
        <v>1530000</v>
      </c>
    </row>
    <row r="164" spans="1:5">
      <c r="A164" s="75">
        <v>160</v>
      </c>
      <c r="B164" s="67">
        <v>3460000</v>
      </c>
      <c r="C164" s="70">
        <v>6040000</v>
      </c>
      <c r="D164" s="70">
        <v>1810000</v>
      </c>
      <c r="E164" s="64">
        <v>1530000</v>
      </c>
    </row>
    <row r="165" spans="1:5">
      <c r="A165" s="75">
        <v>161</v>
      </c>
      <c r="B165" s="67">
        <v>3460000</v>
      </c>
      <c r="C165" s="70">
        <v>6040000</v>
      </c>
      <c r="D165" s="70">
        <v>1810000</v>
      </c>
      <c r="E165" s="64">
        <v>1530000</v>
      </c>
    </row>
    <row r="166" spans="1:5">
      <c r="A166" s="75">
        <v>162</v>
      </c>
      <c r="B166" s="67">
        <v>3460000</v>
      </c>
      <c r="C166" s="70">
        <v>6040000</v>
      </c>
      <c r="D166" s="70">
        <v>1810000</v>
      </c>
      <c r="E166" s="64">
        <v>1530000</v>
      </c>
    </row>
    <row r="167" spans="1:5">
      <c r="A167" s="75">
        <v>163</v>
      </c>
      <c r="B167" s="67">
        <v>3460000</v>
      </c>
      <c r="C167" s="70">
        <v>6040000</v>
      </c>
      <c r="D167" s="70">
        <v>1810000</v>
      </c>
      <c r="E167" s="64">
        <v>1530000</v>
      </c>
    </row>
    <row r="168" spans="1:5">
      <c r="A168" s="75">
        <v>164</v>
      </c>
      <c r="B168" s="67">
        <v>3460000</v>
      </c>
      <c r="C168" s="70">
        <v>6040000</v>
      </c>
      <c r="D168" s="70">
        <v>1810000</v>
      </c>
      <c r="E168" s="64">
        <v>1530000</v>
      </c>
    </row>
    <row r="169" spans="1:5">
      <c r="A169" s="75">
        <v>165</v>
      </c>
      <c r="B169" s="67">
        <v>3460000</v>
      </c>
      <c r="C169" s="70">
        <v>6040000</v>
      </c>
      <c r="D169" s="70">
        <v>1810000</v>
      </c>
      <c r="E169" s="64">
        <v>1530000</v>
      </c>
    </row>
    <row r="170" spans="1:5">
      <c r="A170" s="75">
        <v>166</v>
      </c>
      <c r="B170" s="67">
        <v>3460000</v>
      </c>
      <c r="C170" s="70">
        <v>6040000</v>
      </c>
      <c r="D170" s="70">
        <v>1810000</v>
      </c>
      <c r="E170" s="64">
        <v>1530000</v>
      </c>
    </row>
    <row r="171" spans="1:5">
      <c r="A171" s="75">
        <v>167</v>
      </c>
      <c r="B171" s="67">
        <v>3460000</v>
      </c>
      <c r="C171" s="70">
        <v>6040000</v>
      </c>
      <c r="D171" s="70">
        <v>1810000</v>
      </c>
      <c r="E171" s="64">
        <v>1530000</v>
      </c>
    </row>
    <row r="172" spans="1:5">
      <c r="A172" s="75">
        <v>168</v>
      </c>
      <c r="B172" s="67">
        <v>3460000</v>
      </c>
      <c r="C172" s="70">
        <v>6040000</v>
      </c>
      <c r="D172" s="70">
        <v>1810000</v>
      </c>
      <c r="E172" s="64">
        <v>1530000</v>
      </c>
    </row>
    <row r="173" spans="1:5">
      <c r="A173" s="75">
        <v>169</v>
      </c>
      <c r="B173" s="67">
        <v>3460000</v>
      </c>
      <c r="C173" s="70">
        <v>6040000</v>
      </c>
      <c r="D173" s="70">
        <v>1810000</v>
      </c>
      <c r="E173" s="64">
        <v>1530000</v>
      </c>
    </row>
    <row r="174" spans="1:5">
      <c r="A174" s="75">
        <v>170</v>
      </c>
      <c r="B174" s="67">
        <v>3460000</v>
      </c>
      <c r="C174" s="70">
        <v>6040000</v>
      </c>
      <c r="D174" s="70">
        <v>1810000</v>
      </c>
      <c r="E174" s="64">
        <v>1530000</v>
      </c>
    </row>
    <row r="175" spans="1:5">
      <c r="A175" s="75">
        <v>171</v>
      </c>
      <c r="B175" s="67">
        <v>3460000</v>
      </c>
      <c r="C175" s="70">
        <v>6040000</v>
      </c>
      <c r="D175" s="70">
        <v>1810000</v>
      </c>
      <c r="E175" s="64">
        <v>1530000</v>
      </c>
    </row>
    <row r="176" spans="1:5">
      <c r="A176" s="75">
        <v>172</v>
      </c>
      <c r="B176" s="67">
        <v>3460000</v>
      </c>
      <c r="C176" s="70">
        <v>6040000</v>
      </c>
      <c r="D176" s="70">
        <v>1810000</v>
      </c>
      <c r="E176" s="64">
        <v>1530000</v>
      </c>
    </row>
    <row r="177" spans="1:5">
      <c r="A177" s="75">
        <v>173</v>
      </c>
      <c r="B177" s="67">
        <v>3460000</v>
      </c>
      <c r="C177" s="70">
        <v>6040000</v>
      </c>
      <c r="D177" s="70">
        <v>1810000</v>
      </c>
      <c r="E177" s="64">
        <v>1530000</v>
      </c>
    </row>
    <row r="178" spans="1:5">
      <c r="A178" s="75">
        <v>174</v>
      </c>
      <c r="B178" s="67">
        <v>3460000</v>
      </c>
      <c r="C178" s="70">
        <v>6040000</v>
      </c>
      <c r="D178" s="70">
        <v>1810000</v>
      </c>
      <c r="E178" s="64">
        <v>1530000</v>
      </c>
    </row>
    <row r="179" spans="1:5">
      <c r="A179" s="75">
        <v>175</v>
      </c>
      <c r="B179" s="67">
        <v>3460000</v>
      </c>
      <c r="C179" s="70">
        <v>6040000</v>
      </c>
      <c r="D179" s="70">
        <v>1810000</v>
      </c>
      <c r="E179" s="64">
        <v>1530000</v>
      </c>
    </row>
    <row r="180" spans="1:5">
      <c r="A180" s="75">
        <v>176</v>
      </c>
      <c r="B180" s="67">
        <v>3460000</v>
      </c>
      <c r="C180" s="70">
        <v>6040000</v>
      </c>
      <c r="D180" s="70">
        <v>1810000</v>
      </c>
      <c r="E180" s="64">
        <v>1530000</v>
      </c>
    </row>
    <row r="181" spans="1:5">
      <c r="A181" s="75">
        <v>177</v>
      </c>
      <c r="B181" s="67">
        <v>3460000</v>
      </c>
      <c r="C181" s="70">
        <v>6040000</v>
      </c>
      <c r="D181" s="70">
        <v>1810000</v>
      </c>
      <c r="E181" s="64">
        <v>1530000</v>
      </c>
    </row>
    <row r="182" spans="1:5">
      <c r="A182" s="75">
        <v>178</v>
      </c>
      <c r="B182" s="67">
        <v>3460000</v>
      </c>
      <c r="C182" s="70">
        <v>6040000</v>
      </c>
      <c r="D182" s="70">
        <v>1810000</v>
      </c>
      <c r="E182" s="64">
        <v>1530000</v>
      </c>
    </row>
    <row r="183" spans="1:5">
      <c r="A183" s="75">
        <v>179</v>
      </c>
      <c r="B183" s="67">
        <v>3460000</v>
      </c>
      <c r="C183" s="70">
        <v>6040000</v>
      </c>
      <c r="D183" s="70">
        <v>1810000</v>
      </c>
      <c r="E183" s="64">
        <v>1530000</v>
      </c>
    </row>
    <row r="184" spans="1:5">
      <c r="A184" s="75">
        <v>180</v>
      </c>
      <c r="B184" s="67">
        <v>3460000</v>
      </c>
      <c r="C184" s="70">
        <v>6040000</v>
      </c>
      <c r="D184" s="70">
        <v>1810000</v>
      </c>
      <c r="E184" s="64">
        <v>1530000</v>
      </c>
    </row>
    <row r="185" spans="1:5">
      <c r="A185" s="75">
        <v>181</v>
      </c>
      <c r="B185" s="67">
        <v>3460000</v>
      </c>
      <c r="C185" s="70">
        <v>6040000</v>
      </c>
      <c r="D185" s="70">
        <v>1810000</v>
      </c>
      <c r="E185" s="64">
        <v>1530000</v>
      </c>
    </row>
    <row r="186" spans="1:5">
      <c r="A186" s="75">
        <v>182</v>
      </c>
      <c r="B186" s="67">
        <v>3460000</v>
      </c>
      <c r="C186" s="70">
        <v>6040000</v>
      </c>
      <c r="D186" s="70">
        <v>1810000</v>
      </c>
      <c r="E186" s="64">
        <v>1530000</v>
      </c>
    </row>
    <row r="187" spans="1:5">
      <c r="A187" s="75">
        <v>183</v>
      </c>
      <c r="B187" s="67">
        <v>3460000</v>
      </c>
      <c r="C187" s="70">
        <v>6040000</v>
      </c>
      <c r="D187" s="70">
        <v>1810000</v>
      </c>
      <c r="E187" s="64">
        <v>1530000</v>
      </c>
    </row>
    <row r="188" spans="1:5">
      <c r="A188" s="75">
        <v>184</v>
      </c>
      <c r="B188" s="67">
        <v>3460000</v>
      </c>
      <c r="C188" s="70">
        <v>6040000</v>
      </c>
      <c r="D188" s="70">
        <v>1810000</v>
      </c>
      <c r="E188" s="64">
        <v>1530000</v>
      </c>
    </row>
    <row r="189" spans="1:5">
      <c r="A189" s="75">
        <v>185</v>
      </c>
      <c r="B189" s="67">
        <v>3460000</v>
      </c>
      <c r="C189" s="70">
        <v>6040000</v>
      </c>
      <c r="D189" s="70">
        <v>1810000</v>
      </c>
      <c r="E189" s="64">
        <v>1530000</v>
      </c>
    </row>
    <row r="190" spans="1:5">
      <c r="A190" s="75">
        <v>186</v>
      </c>
      <c r="B190" s="67">
        <v>3460000</v>
      </c>
      <c r="C190" s="70">
        <v>6040000</v>
      </c>
      <c r="D190" s="70">
        <v>1810000</v>
      </c>
      <c r="E190" s="64">
        <v>1530000</v>
      </c>
    </row>
    <row r="191" spans="1:5">
      <c r="A191" s="75">
        <v>187</v>
      </c>
      <c r="B191" s="67">
        <v>3460000</v>
      </c>
      <c r="C191" s="70">
        <v>6040000</v>
      </c>
      <c r="D191" s="70">
        <v>1810000</v>
      </c>
      <c r="E191" s="64">
        <v>1530000</v>
      </c>
    </row>
    <row r="192" spans="1:5">
      <c r="A192" s="75">
        <v>188</v>
      </c>
      <c r="B192" s="67">
        <v>3460000</v>
      </c>
      <c r="C192" s="70">
        <v>6040000</v>
      </c>
      <c r="D192" s="70">
        <v>1810000</v>
      </c>
      <c r="E192" s="64">
        <v>1530000</v>
      </c>
    </row>
    <row r="193" spans="1:5">
      <c r="A193" s="75">
        <v>189</v>
      </c>
      <c r="B193" s="67">
        <v>3460000</v>
      </c>
      <c r="C193" s="70">
        <v>6040000</v>
      </c>
      <c r="D193" s="70">
        <v>1810000</v>
      </c>
      <c r="E193" s="64">
        <v>1530000</v>
      </c>
    </row>
    <row r="194" spans="1:5">
      <c r="A194" s="75">
        <v>190</v>
      </c>
      <c r="B194" s="67">
        <v>3460000</v>
      </c>
      <c r="C194" s="70">
        <v>6040000</v>
      </c>
      <c r="D194" s="70">
        <v>1810000</v>
      </c>
      <c r="E194" s="64">
        <v>1530000</v>
      </c>
    </row>
    <row r="195" spans="1:5">
      <c r="A195" s="75">
        <v>191</v>
      </c>
      <c r="B195" s="67">
        <v>3460000</v>
      </c>
      <c r="C195" s="70">
        <v>6040000</v>
      </c>
      <c r="D195" s="70">
        <v>1810000</v>
      </c>
      <c r="E195" s="64">
        <v>1530000</v>
      </c>
    </row>
    <row r="196" spans="1:5">
      <c r="A196" s="75">
        <v>192</v>
      </c>
      <c r="B196" s="67">
        <v>3460000</v>
      </c>
      <c r="C196" s="70">
        <v>6040000</v>
      </c>
      <c r="D196" s="70">
        <v>1810000</v>
      </c>
      <c r="E196" s="64">
        <v>1530000</v>
      </c>
    </row>
    <row r="197" spans="1:5">
      <c r="A197" s="75">
        <v>193</v>
      </c>
      <c r="B197" s="67">
        <v>3460000</v>
      </c>
      <c r="C197" s="70">
        <v>6040000</v>
      </c>
      <c r="D197" s="70">
        <v>1810000</v>
      </c>
      <c r="E197" s="64">
        <v>1530000</v>
      </c>
    </row>
    <row r="198" spans="1:5">
      <c r="A198" s="75">
        <v>194</v>
      </c>
      <c r="B198" s="67">
        <v>3460000</v>
      </c>
      <c r="C198" s="70">
        <v>6040000</v>
      </c>
      <c r="D198" s="70">
        <v>1810000</v>
      </c>
      <c r="E198" s="64">
        <v>1530000</v>
      </c>
    </row>
    <row r="199" spans="1:5">
      <c r="A199" s="75">
        <v>195</v>
      </c>
      <c r="B199" s="67">
        <v>3460000</v>
      </c>
      <c r="C199" s="70">
        <v>6040000</v>
      </c>
      <c r="D199" s="70">
        <v>1810000</v>
      </c>
      <c r="E199" s="64">
        <v>1530000</v>
      </c>
    </row>
    <row r="200" spans="1:5">
      <c r="A200" s="75">
        <v>196</v>
      </c>
      <c r="B200" s="67">
        <v>3460000</v>
      </c>
      <c r="C200" s="70">
        <v>6040000</v>
      </c>
      <c r="D200" s="70">
        <v>1810000</v>
      </c>
      <c r="E200" s="64">
        <v>1530000</v>
      </c>
    </row>
    <row r="201" spans="1:5">
      <c r="A201" s="75">
        <v>197</v>
      </c>
      <c r="B201" s="67">
        <v>3460000</v>
      </c>
      <c r="C201" s="70">
        <v>6040000</v>
      </c>
      <c r="D201" s="70">
        <v>1810000</v>
      </c>
      <c r="E201" s="64">
        <v>1530000</v>
      </c>
    </row>
    <row r="202" spans="1:5">
      <c r="A202" s="75">
        <v>198</v>
      </c>
      <c r="B202" s="67">
        <v>3460000</v>
      </c>
      <c r="C202" s="70">
        <v>6040000</v>
      </c>
      <c r="D202" s="70">
        <v>1810000</v>
      </c>
      <c r="E202" s="64">
        <v>1530000</v>
      </c>
    </row>
    <row r="203" spans="1:5">
      <c r="A203" s="75">
        <v>199</v>
      </c>
      <c r="B203" s="67">
        <v>3460000</v>
      </c>
      <c r="C203" s="70">
        <v>6040000</v>
      </c>
      <c r="D203" s="70">
        <v>1810000</v>
      </c>
      <c r="E203" s="64">
        <v>1530000</v>
      </c>
    </row>
    <row r="204" spans="1:5">
      <c r="A204" s="76">
        <v>200</v>
      </c>
      <c r="B204" s="68">
        <v>3460000</v>
      </c>
      <c r="C204" s="71">
        <v>6040000</v>
      </c>
      <c r="D204" s="71">
        <v>1810000</v>
      </c>
      <c r="E204" s="65">
        <v>1530000</v>
      </c>
    </row>
  </sheetData>
  <sheetProtection sheet="1" objects="1" scenarios="1"/>
  <phoneticPr fontId="3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H72"/>
  <sheetViews>
    <sheetView topLeftCell="A8" zoomScale="85" zoomScaleNormal="85" workbookViewId="0">
      <selection activeCell="F13" sqref="F13"/>
    </sheetView>
  </sheetViews>
  <sheetFormatPr defaultRowHeight="18.75"/>
  <cols>
    <col min="1" max="1" width="9" style="1"/>
    <col min="2" max="2" width="9.125" style="1" bestFit="1" customWidth="1"/>
    <col min="3" max="3" width="34" style="1" bestFit="1" customWidth="1"/>
    <col min="4" max="4" width="11.5" style="1" bestFit="1" customWidth="1"/>
    <col min="5" max="5" width="9.125" style="1" bestFit="1" customWidth="1"/>
    <col min="6" max="6" width="10.25" style="1" bestFit="1" customWidth="1"/>
    <col min="7" max="8" width="9.125" style="1" bestFit="1" customWidth="1"/>
    <col min="9" max="16384" width="9" style="1"/>
  </cols>
  <sheetData>
    <row r="1" spans="2:8">
      <c r="B1" s="62"/>
      <c r="C1" s="62"/>
      <c r="D1" s="62"/>
      <c r="E1" s="62"/>
      <c r="F1" s="62"/>
      <c r="G1" s="62"/>
      <c r="H1" s="62"/>
    </row>
    <row r="2" spans="2:8">
      <c r="B2" s="62"/>
      <c r="C2" s="62"/>
      <c r="D2" s="62"/>
      <c r="E2" s="62"/>
      <c r="F2" s="62"/>
      <c r="G2" s="62"/>
      <c r="H2" s="62"/>
    </row>
    <row r="3" spans="2:8">
      <c r="B3" s="62"/>
      <c r="C3" s="78" t="s">
        <v>10</v>
      </c>
      <c r="D3" s="62"/>
      <c r="E3" s="62"/>
      <c r="F3" s="62"/>
      <c r="G3" s="62"/>
      <c r="H3" s="62"/>
    </row>
    <row r="4" spans="2:8">
      <c r="B4" s="62"/>
      <c r="C4" s="78"/>
      <c r="D4" s="95">
        <v>1</v>
      </c>
      <c r="E4" s="95">
        <v>2</v>
      </c>
      <c r="F4" s="95">
        <v>3</v>
      </c>
      <c r="G4" s="95">
        <v>4</v>
      </c>
      <c r="H4" s="62"/>
    </row>
    <row r="5" spans="2:8">
      <c r="B5" s="62"/>
      <c r="C5" s="62"/>
      <c r="D5" s="62" t="s">
        <v>11</v>
      </c>
      <c r="E5" s="62"/>
      <c r="F5" s="62" t="s">
        <v>12</v>
      </c>
      <c r="G5" s="62"/>
      <c r="H5" s="62"/>
    </row>
    <row r="6" spans="2:8">
      <c r="B6" s="80"/>
      <c r="C6" s="81"/>
      <c r="D6" s="82">
        <v>45017</v>
      </c>
      <c r="E6" s="81"/>
      <c r="F6" s="82">
        <v>45017</v>
      </c>
      <c r="G6" s="81"/>
      <c r="H6" s="62"/>
    </row>
    <row r="7" spans="2:8">
      <c r="B7" s="83" t="s">
        <v>32</v>
      </c>
      <c r="C7" s="84" t="s">
        <v>13</v>
      </c>
      <c r="D7" s="85" t="s">
        <v>245</v>
      </c>
      <c r="E7" s="81" t="s">
        <v>246</v>
      </c>
      <c r="F7" s="85" t="s">
        <v>245</v>
      </c>
      <c r="G7" s="81" t="s">
        <v>246</v>
      </c>
      <c r="H7" s="62"/>
    </row>
    <row r="8" spans="2:8">
      <c r="B8" s="86">
        <v>1</v>
      </c>
      <c r="C8" s="87" t="s">
        <v>33</v>
      </c>
      <c r="D8" s="160">
        <v>4.75</v>
      </c>
      <c r="E8" s="161">
        <v>3.76</v>
      </c>
      <c r="F8" s="162">
        <v>2.37</v>
      </c>
      <c r="G8" s="163">
        <v>1.88</v>
      </c>
      <c r="H8" s="62"/>
    </row>
    <row r="9" spans="2:8">
      <c r="B9" s="86">
        <v>2</v>
      </c>
      <c r="C9" s="87" t="s">
        <v>34</v>
      </c>
      <c r="D9" s="160">
        <v>3.96</v>
      </c>
      <c r="E9" s="161">
        <v>3.13</v>
      </c>
      <c r="F9" s="164">
        <v>1.98</v>
      </c>
      <c r="G9" s="165">
        <v>1.57</v>
      </c>
      <c r="H9" s="62"/>
    </row>
    <row r="10" spans="2:8">
      <c r="B10" s="86">
        <v>3</v>
      </c>
      <c r="C10" s="87" t="s">
        <v>35</v>
      </c>
      <c r="D10" s="160">
        <v>4.75</v>
      </c>
      <c r="E10" s="161">
        <v>3.76</v>
      </c>
      <c r="F10" s="164">
        <v>2.37</v>
      </c>
      <c r="G10" s="165">
        <v>1.88</v>
      </c>
      <c r="H10" s="62"/>
    </row>
    <row r="11" spans="2:8">
      <c r="B11" s="86">
        <v>4</v>
      </c>
      <c r="C11" s="87" t="s">
        <v>36</v>
      </c>
      <c r="D11" s="160">
        <v>3.96</v>
      </c>
      <c r="E11" s="161">
        <v>3.13</v>
      </c>
      <c r="F11" s="164">
        <v>1.98</v>
      </c>
      <c r="G11" s="165">
        <v>1.57</v>
      </c>
      <c r="H11" s="62"/>
    </row>
    <row r="12" spans="2:8">
      <c r="B12" s="86">
        <v>5</v>
      </c>
      <c r="C12" s="87" t="s">
        <v>37</v>
      </c>
      <c r="D12" s="160">
        <v>3.96</v>
      </c>
      <c r="E12" s="161">
        <v>3.13</v>
      </c>
      <c r="F12" s="164">
        <v>1.98</v>
      </c>
      <c r="G12" s="165">
        <v>1.57</v>
      </c>
      <c r="H12" s="62"/>
    </row>
    <row r="13" spans="2:8">
      <c r="B13" s="86">
        <v>6</v>
      </c>
      <c r="C13" s="87" t="s">
        <v>38</v>
      </c>
      <c r="D13" s="160">
        <v>3.96</v>
      </c>
      <c r="E13" s="161">
        <v>3.13</v>
      </c>
      <c r="F13" s="164">
        <v>1.98</v>
      </c>
      <c r="G13" s="165">
        <v>1.57</v>
      </c>
      <c r="H13" s="62"/>
    </row>
    <row r="14" spans="2:8">
      <c r="B14" s="86">
        <v>7</v>
      </c>
      <c r="C14" s="87" t="s">
        <v>39</v>
      </c>
      <c r="D14" s="160">
        <v>3.96</v>
      </c>
      <c r="E14" s="161">
        <v>3.13</v>
      </c>
      <c r="F14" s="164">
        <v>1.98</v>
      </c>
      <c r="G14" s="165">
        <v>1.57</v>
      </c>
      <c r="H14" s="62"/>
    </row>
    <row r="15" spans="2:8">
      <c r="B15" s="86">
        <v>8</v>
      </c>
      <c r="C15" s="87" t="s">
        <v>40</v>
      </c>
      <c r="D15" s="160">
        <v>3.16</v>
      </c>
      <c r="E15" s="161">
        <v>2.5</v>
      </c>
      <c r="F15" s="164">
        <v>1.58</v>
      </c>
      <c r="G15" s="165">
        <v>1.25</v>
      </c>
      <c r="H15" s="62"/>
    </row>
    <row r="16" spans="2:8">
      <c r="B16" s="86">
        <v>9</v>
      </c>
      <c r="C16" s="87" t="s">
        <v>41</v>
      </c>
      <c r="D16" s="160">
        <v>3.96</v>
      </c>
      <c r="E16" s="161">
        <v>3.13</v>
      </c>
      <c r="F16" s="164">
        <v>1.98</v>
      </c>
      <c r="G16" s="165">
        <v>1.57</v>
      </c>
      <c r="H16" s="62"/>
    </row>
    <row r="17" spans="2:8">
      <c r="B17" s="86">
        <v>10</v>
      </c>
      <c r="C17" s="87" t="s">
        <v>42</v>
      </c>
      <c r="D17" s="160">
        <v>3.96</v>
      </c>
      <c r="E17" s="161">
        <v>3.13</v>
      </c>
      <c r="F17" s="164">
        <v>1.98</v>
      </c>
      <c r="G17" s="165">
        <v>1.57</v>
      </c>
      <c r="H17" s="62"/>
    </row>
    <row r="18" spans="2:8">
      <c r="B18" s="86">
        <v>11</v>
      </c>
      <c r="C18" s="87" t="s">
        <v>43</v>
      </c>
      <c r="D18" s="160">
        <v>3.16</v>
      </c>
      <c r="E18" s="161">
        <v>2.5</v>
      </c>
      <c r="F18" s="164">
        <v>1.58</v>
      </c>
      <c r="G18" s="165">
        <v>1.25</v>
      </c>
      <c r="H18" s="62"/>
    </row>
    <row r="19" spans="2:8">
      <c r="B19" s="86">
        <v>12</v>
      </c>
      <c r="C19" s="87" t="s">
        <v>44</v>
      </c>
      <c r="D19" s="160">
        <v>4.75</v>
      </c>
      <c r="E19" s="161">
        <v>3.76</v>
      </c>
      <c r="F19" s="164">
        <v>2.37</v>
      </c>
      <c r="G19" s="165">
        <v>1.88</v>
      </c>
      <c r="H19" s="62"/>
    </row>
    <row r="20" spans="2:8">
      <c r="B20" s="86">
        <v>13</v>
      </c>
      <c r="C20" s="87" t="s">
        <v>45</v>
      </c>
      <c r="D20" s="160">
        <v>3.96</v>
      </c>
      <c r="E20" s="161">
        <v>3.13</v>
      </c>
      <c r="F20" s="164">
        <v>1.98</v>
      </c>
      <c r="G20" s="165">
        <v>1.57</v>
      </c>
      <c r="H20" s="62"/>
    </row>
    <row r="21" spans="2:8">
      <c r="B21" s="86">
        <v>14</v>
      </c>
      <c r="C21" s="88" t="s">
        <v>7</v>
      </c>
      <c r="D21" s="160">
        <v>3.16</v>
      </c>
      <c r="E21" s="161">
        <v>2.5</v>
      </c>
      <c r="F21" s="164">
        <v>1.58</v>
      </c>
      <c r="G21" s="165">
        <v>1.25</v>
      </c>
      <c r="H21" s="62"/>
    </row>
    <row r="22" spans="2:8">
      <c r="B22" s="86">
        <v>15</v>
      </c>
      <c r="C22" s="87" t="s">
        <v>46</v>
      </c>
      <c r="D22" s="160">
        <v>3.96</v>
      </c>
      <c r="E22" s="161">
        <v>3.13</v>
      </c>
      <c r="F22" s="164">
        <v>1.98</v>
      </c>
      <c r="G22" s="165">
        <v>1.57</v>
      </c>
      <c r="H22" s="62"/>
    </row>
    <row r="23" spans="2:8">
      <c r="B23" s="86">
        <v>16</v>
      </c>
      <c r="C23" s="87" t="s">
        <v>47</v>
      </c>
      <c r="D23" s="160">
        <v>3.96</v>
      </c>
      <c r="E23" s="161">
        <v>3.13</v>
      </c>
      <c r="F23" s="164">
        <v>1.98</v>
      </c>
      <c r="G23" s="165">
        <v>1.57</v>
      </c>
      <c r="H23" s="62"/>
    </row>
    <row r="24" spans="2:8">
      <c r="B24" s="86">
        <v>17</v>
      </c>
      <c r="C24" s="87" t="s">
        <v>48</v>
      </c>
      <c r="D24" s="160">
        <v>3.16</v>
      </c>
      <c r="E24" s="161">
        <v>2.5</v>
      </c>
      <c r="F24" s="164">
        <v>1.58</v>
      </c>
      <c r="G24" s="165">
        <v>1.25</v>
      </c>
      <c r="H24" s="62"/>
    </row>
    <row r="25" spans="2:8">
      <c r="B25" s="86">
        <v>18</v>
      </c>
      <c r="C25" s="87" t="s">
        <v>49</v>
      </c>
      <c r="D25" s="160">
        <v>3.96</v>
      </c>
      <c r="E25" s="161">
        <v>3.13</v>
      </c>
      <c r="F25" s="164">
        <v>1.98</v>
      </c>
      <c r="G25" s="165">
        <v>1.57</v>
      </c>
      <c r="H25" s="62"/>
    </row>
    <row r="26" spans="2:8">
      <c r="B26" s="86">
        <v>19</v>
      </c>
      <c r="C26" s="87" t="s">
        <v>50</v>
      </c>
      <c r="D26" s="160">
        <v>3.96</v>
      </c>
      <c r="E26" s="161">
        <v>3.13</v>
      </c>
      <c r="F26" s="164">
        <v>1.98</v>
      </c>
      <c r="G26" s="165">
        <v>1.57</v>
      </c>
      <c r="H26" s="62"/>
    </row>
    <row r="27" spans="2:8">
      <c r="B27" s="86">
        <v>20</v>
      </c>
      <c r="C27" s="87" t="s">
        <v>51</v>
      </c>
      <c r="D27" s="160">
        <v>3.96</v>
      </c>
      <c r="E27" s="161">
        <v>3.13</v>
      </c>
      <c r="F27" s="164">
        <v>1.98</v>
      </c>
      <c r="G27" s="165">
        <v>1.57</v>
      </c>
      <c r="H27" s="62"/>
    </row>
    <row r="28" spans="2:8">
      <c r="B28" s="86">
        <v>21</v>
      </c>
      <c r="C28" s="87" t="s">
        <v>52</v>
      </c>
      <c r="D28" s="160">
        <v>3.16</v>
      </c>
      <c r="E28" s="161">
        <v>2.5</v>
      </c>
      <c r="F28" s="164">
        <v>1.58</v>
      </c>
      <c r="G28" s="165">
        <v>1.25</v>
      </c>
      <c r="H28" s="62"/>
    </row>
    <row r="29" spans="2:8">
      <c r="B29" s="86">
        <v>22</v>
      </c>
      <c r="C29" s="87" t="s">
        <v>53</v>
      </c>
      <c r="D29" s="160">
        <v>3.96</v>
      </c>
      <c r="E29" s="161">
        <v>3.13</v>
      </c>
      <c r="F29" s="164">
        <v>1.98</v>
      </c>
      <c r="G29" s="165">
        <v>1.57</v>
      </c>
      <c r="H29" s="62"/>
    </row>
    <row r="30" spans="2:8">
      <c r="B30" s="86">
        <v>23</v>
      </c>
      <c r="C30" s="87" t="s">
        <v>54</v>
      </c>
      <c r="D30" s="160">
        <v>3.16</v>
      </c>
      <c r="E30" s="161">
        <v>2.5</v>
      </c>
      <c r="F30" s="164">
        <v>1.58</v>
      </c>
      <c r="G30" s="165">
        <v>1.25</v>
      </c>
      <c r="H30" s="62"/>
    </row>
    <row r="31" spans="2:8">
      <c r="B31" s="86">
        <v>24</v>
      </c>
      <c r="C31" s="87" t="s">
        <v>55</v>
      </c>
      <c r="D31" s="160">
        <v>3.16</v>
      </c>
      <c r="E31" s="161">
        <v>2.5</v>
      </c>
      <c r="F31" s="164">
        <v>1.58</v>
      </c>
      <c r="G31" s="165">
        <v>1.25</v>
      </c>
      <c r="H31" s="62"/>
    </row>
    <row r="32" spans="2:8">
      <c r="B32" s="86">
        <v>25</v>
      </c>
      <c r="C32" s="87" t="s">
        <v>56</v>
      </c>
      <c r="D32" s="160">
        <v>3.96</v>
      </c>
      <c r="E32" s="161">
        <v>3.13</v>
      </c>
      <c r="F32" s="164">
        <v>1.98</v>
      </c>
      <c r="G32" s="165">
        <v>1.57</v>
      </c>
      <c r="H32" s="62"/>
    </row>
    <row r="33" spans="2:8">
      <c r="B33" s="86">
        <v>26</v>
      </c>
      <c r="C33" s="87" t="s">
        <v>57</v>
      </c>
      <c r="D33" s="160">
        <v>4.75</v>
      </c>
      <c r="E33" s="161">
        <v>3.76</v>
      </c>
      <c r="F33" s="164">
        <v>2.37</v>
      </c>
      <c r="G33" s="165">
        <v>1.88</v>
      </c>
      <c r="H33" s="62"/>
    </row>
    <row r="34" spans="2:8">
      <c r="B34" s="86">
        <v>27</v>
      </c>
      <c r="C34" s="87" t="s">
        <v>58</v>
      </c>
      <c r="D34" s="160">
        <v>3.96</v>
      </c>
      <c r="E34" s="161">
        <v>3.13</v>
      </c>
      <c r="F34" s="164">
        <v>1.98</v>
      </c>
      <c r="G34" s="165">
        <v>1.57</v>
      </c>
      <c r="H34" s="62"/>
    </row>
    <row r="35" spans="2:8">
      <c r="B35" s="86">
        <v>28</v>
      </c>
      <c r="C35" s="87" t="s">
        <v>59</v>
      </c>
      <c r="D35" s="160">
        <v>3.16</v>
      </c>
      <c r="E35" s="161">
        <v>2.5</v>
      </c>
      <c r="F35" s="164">
        <v>1.58</v>
      </c>
      <c r="G35" s="165">
        <v>1.25</v>
      </c>
      <c r="H35" s="62"/>
    </row>
    <row r="36" spans="2:8">
      <c r="B36" s="86">
        <v>29</v>
      </c>
      <c r="C36" s="87" t="s">
        <v>60</v>
      </c>
      <c r="D36" s="160">
        <v>3.96</v>
      </c>
      <c r="E36" s="161">
        <v>3.13</v>
      </c>
      <c r="F36" s="164">
        <v>1.98</v>
      </c>
      <c r="G36" s="165">
        <v>1.57</v>
      </c>
      <c r="H36" s="62"/>
    </row>
    <row r="37" spans="2:8">
      <c r="B37" s="86">
        <v>30</v>
      </c>
      <c r="C37" s="88" t="s">
        <v>8</v>
      </c>
      <c r="D37" s="160">
        <v>3.96</v>
      </c>
      <c r="E37" s="161">
        <v>3.13</v>
      </c>
      <c r="F37" s="164">
        <v>1.98</v>
      </c>
      <c r="G37" s="165">
        <v>1.57</v>
      </c>
      <c r="H37" s="62"/>
    </row>
    <row r="38" spans="2:8">
      <c r="B38" s="86">
        <v>31</v>
      </c>
      <c r="C38" s="87" t="s">
        <v>61</v>
      </c>
      <c r="D38" s="160">
        <v>3.96</v>
      </c>
      <c r="E38" s="161">
        <v>3.13</v>
      </c>
      <c r="F38" s="164">
        <v>1.98</v>
      </c>
      <c r="G38" s="165">
        <v>1.57</v>
      </c>
      <c r="H38" s="62"/>
    </row>
    <row r="39" spans="2:8">
      <c r="B39" s="86">
        <v>32</v>
      </c>
      <c r="C39" s="87" t="s">
        <v>62</v>
      </c>
      <c r="D39" s="160">
        <v>3.96</v>
      </c>
      <c r="E39" s="161">
        <v>3.13</v>
      </c>
      <c r="F39" s="164">
        <v>1.98</v>
      </c>
      <c r="G39" s="165">
        <v>1.57</v>
      </c>
      <c r="H39" s="62"/>
    </row>
    <row r="40" spans="2:8">
      <c r="B40" s="86">
        <v>33</v>
      </c>
      <c r="C40" s="87" t="s">
        <v>16</v>
      </c>
      <c r="D40" s="160">
        <v>3.96</v>
      </c>
      <c r="E40" s="161">
        <v>3.13</v>
      </c>
      <c r="F40" s="164">
        <v>1.98</v>
      </c>
      <c r="G40" s="165">
        <v>1.57</v>
      </c>
      <c r="H40" s="62"/>
    </row>
    <row r="41" spans="2:8">
      <c r="B41" s="86">
        <v>34</v>
      </c>
      <c r="C41" s="87" t="s">
        <v>17</v>
      </c>
      <c r="D41" s="160">
        <v>3.96</v>
      </c>
      <c r="E41" s="161">
        <v>3.13</v>
      </c>
      <c r="F41" s="164">
        <v>1.98</v>
      </c>
      <c r="G41" s="165">
        <v>1.57</v>
      </c>
      <c r="H41" s="62"/>
    </row>
    <row r="42" spans="2:8">
      <c r="B42" s="86">
        <v>35</v>
      </c>
      <c r="C42" s="87" t="s">
        <v>18</v>
      </c>
      <c r="D42" s="160">
        <v>3.96</v>
      </c>
      <c r="E42" s="161">
        <v>3.13</v>
      </c>
      <c r="F42" s="164">
        <v>1.98</v>
      </c>
      <c r="G42" s="165">
        <v>1.57</v>
      </c>
      <c r="H42" s="62"/>
    </row>
    <row r="43" spans="2:8">
      <c r="B43" s="86">
        <v>36</v>
      </c>
      <c r="C43" s="87" t="s">
        <v>19</v>
      </c>
      <c r="D43" s="160">
        <v>3.96</v>
      </c>
      <c r="E43" s="161">
        <v>3.13</v>
      </c>
      <c r="F43" s="164">
        <v>1.98</v>
      </c>
      <c r="G43" s="165">
        <v>1.57</v>
      </c>
      <c r="H43" s="62"/>
    </row>
    <row r="44" spans="2:8">
      <c r="B44" s="86">
        <v>37</v>
      </c>
      <c r="C44" s="87" t="s">
        <v>20</v>
      </c>
      <c r="D44" s="160">
        <v>3.16</v>
      </c>
      <c r="E44" s="161">
        <v>2.5</v>
      </c>
      <c r="F44" s="164">
        <v>1.58</v>
      </c>
      <c r="G44" s="165">
        <v>1.25</v>
      </c>
      <c r="H44" s="62"/>
    </row>
    <row r="45" spans="2:8">
      <c r="B45" s="86">
        <v>38</v>
      </c>
      <c r="C45" s="87" t="s">
        <v>21</v>
      </c>
      <c r="D45" s="160">
        <v>3.16</v>
      </c>
      <c r="E45" s="161">
        <v>2.5</v>
      </c>
      <c r="F45" s="164">
        <v>1.58</v>
      </c>
      <c r="G45" s="165">
        <v>1.25</v>
      </c>
      <c r="H45" s="62"/>
    </row>
    <row r="46" spans="2:8">
      <c r="B46" s="86">
        <v>39</v>
      </c>
      <c r="C46" s="87" t="s">
        <v>22</v>
      </c>
      <c r="D46" s="160">
        <v>3.96</v>
      </c>
      <c r="E46" s="161">
        <v>3.13</v>
      </c>
      <c r="F46" s="164">
        <v>1.98</v>
      </c>
      <c r="G46" s="165">
        <v>1.57</v>
      </c>
      <c r="H46" s="62"/>
    </row>
    <row r="47" spans="2:8">
      <c r="B47" s="86">
        <v>40</v>
      </c>
      <c r="C47" s="87" t="s">
        <v>23</v>
      </c>
      <c r="D47" s="160">
        <v>3.96</v>
      </c>
      <c r="E47" s="161">
        <v>3.13</v>
      </c>
      <c r="F47" s="164">
        <v>1.98</v>
      </c>
      <c r="G47" s="165">
        <v>1.57</v>
      </c>
      <c r="H47" s="62"/>
    </row>
    <row r="48" spans="2:8">
      <c r="B48" s="86">
        <v>41</v>
      </c>
      <c r="C48" s="87" t="s">
        <v>24</v>
      </c>
      <c r="D48" s="160">
        <v>3.16</v>
      </c>
      <c r="E48" s="161">
        <v>2.5</v>
      </c>
      <c r="F48" s="164">
        <v>1.58</v>
      </c>
      <c r="G48" s="165">
        <v>1.25</v>
      </c>
      <c r="H48" s="62"/>
    </row>
    <row r="49" spans="2:8">
      <c r="B49" s="86">
        <v>42</v>
      </c>
      <c r="C49" s="87" t="s">
        <v>25</v>
      </c>
      <c r="D49" s="160">
        <v>3.16</v>
      </c>
      <c r="E49" s="161">
        <v>2.5</v>
      </c>
      <c r="F49" s="164">
        <v>1.58</v>
      </c>
      <c r="G49" s="165">
        <v>1.25</v>
      </c>
      <c r="H49" s="62"/>
    </row>
    <row r="50" spans="2:8">
      <c r="B50" s="86">
        <v>43</v>
      </c>
      <c r="C50" s="87" t="s">
        <v>26</v>
      </c>
      <c r="D50" s="160">
        <v>3.96</v>
      </c>
      <c r="E50" s="161">
        <v>3.13</v>
      </c>
      <c r="F50" s="164">
        <v>1.98</v>
      </c>
      <c r="G50" s="165">
        <v>1.57</v>
      </c>
      <c r="H50" s="62"/>
    </row>
    <row r="51" spans="2:8">
      <c r="B51" s="86">
        <v>44</v>
      </c>
      <c r="C51" s="87" t="s">
        <v>27</v>
      </c>
      <c r="D51" s="160">
        <v>3.96</v>
      </c>
      <c r="E51" s="161">
        <v>3.13</v>
      </c>
      <c r="F51" s="164">
        <v>1.98</v>
      </c>
      <c r="G51" s="165">
        <v>1.57</v>
      </c>
      <c r="H51" s="62"/>
    </row>
    <row r="52" spans="2:8">
      <c r="B52" s="86">
        <v>45</v>
      </c>
      <c r="C52" s="87" t="s">
        <v>28</v>
      </c>
      <c r="D52" s="160">
        <v>3.96</v>
      </c>
      <c r="E52" s="161">
        <v>3.13</v>
      </c>
      <c r="F52" s="164">
        <v>1.98</v>
      </c>
      <c r="G52" s="165">
        <v>1.57</v>
      </c>
      <c r="H52" s="62"/>
    </row>
    <row r="53" spans="2:8">
      <c r="B53" s="86">
        <v>46</v>
      </c>
      <c r="C53" s="88" t="s">
        <v>9</v>
      </c>
      <c r="D53" s="160">
        <v>3.96</v>
      </c>
      <c r="E53" s="161">
        <v>3.13</v>
      </c>
      <c r="F53" s="164">
        <v>1.98</v>
      </c>
      <c r="G53" s="165">
        <v>1.57</v>
      </c>
      <c r="H53" s="62"/>
    </row>
    <row r="54" spans="2:8">
      <c r="B54" s="89">
        <v>47</v>
      </c>
      <c r="C54" s="90" t="s">
        <v>31</v>
      </c>
      <c r="D54" s="166">
        <v>3.16</v>
      </c>
      <c r="E54" s="167">
        <v>2.5</v>
      </c>
      <c r="F54" s="168">
        <v>1.58</v>
      </c>
      <c r="G54" s="169">
        <v>1.25</v>
      </c>
      <c r="H54" s="62"/>
    </row>
    <row r="55" spans="2:8">
      <c r="B55" s="91">
        <v>1</v>
      </c>
      <c r="C55" s="92">
        <v>2</v>
      </c>
      <c r="D55" s="93">
        <v>3</v>
      </c>
      <c r="E55" s="92">
        <v>4</v>
      </c>
      <c r="F55" s="93">
        <v>5</v>
      </c>
      <c r="G55" s="94">
        <v>6</v>
      </c>
      <c r="H55" s="62"/>
    </row>
    <row r="56" spans="2:8">
      <c r="B56" s="62"/>
      <c r="C56" s="62"/>
      <c r="D56" s="79"/>
      <c r="E56" s="79"/>
      <c r="F56" s="79"/>
      <c r="G56" s="79"/>
      <c r="H56" s="79"/>
    </row>
    <row r="57" spans="2:8">
      <c r="B57" s="62"/>
      <c r="C57" s="62"/>
      <c r="D57" s="62"/>
      <c r="E57" s="62"/>
      <c r="F57" s="62"/>
      <c r="G57" s="62"/>
      <c r="H57" s="62"/>
    </row>
    <row r="58" spans="2:8">
      <c r="B58" s="96"/>
      <c r="C58" s="97">
        <f>VALUE(B58)</f>
        <v>0</v>
      </c>
      <c r="D58" s="98"/>
      <c r="E58" s="99">
        <v>3</v>
      </c>
      <c r="F58" s="99">
        <v>4</v>
      </c>
      <c r="G58" s="99">
        <v>5</v>
      </c>
      <c r="H58" s="100">
        <v>6</v>
      </c>
    </row>
    <row r="59" spans="2:8">
      <c r="B59" s="101"/>
      <c r="C59" s="102"/>
      <c r="D59" s="102"/>
      <c r="E59" s="102" t="s">
        <v>29</v>
      </c>
      <c r="F59" s="102"/>
      <c r="G59" s="102" t="s">
        <v>30</v>
      </c>
      <c r="H59" s="103"/>
    </row>
    <row r="60" spans="2:8">
      <c r="B60" s="101"/>
      <c r="C60" s="102"/>
      <c r="D60" s="102"/>
      <c r="E60" s="102" t="s">
        <v>14</v>
      </c>
      <c r="F60" s="102" t="s">
        <v>15</v>
      </c>
      <c r="G60" s="104" t="s">
        <v>14</v>
      </c>
      <c r="H60" s="105" t="s">
        <v>15</v>
      </c>
    </row>
    <row r="61" spans="2:8">
      <c r="B61" s="101">
        <v>2</v>
      </c>
      <c r="C61" s="106">
        <v>26420</v>
      </c>
      <c r="D61" s="106">
        <f t="shared" ref="D61:D66" si="0">VALUE(C61)</f>
        <v>26420</v>
      </c>
      <c r="E61" s="102"/>
      <c r="F61" s="102"/>
      <c r="G61" s="102"/>
      <c r="H61" s="103"/>
    </row>
    <row r="62" spans="2:8">
      <c r="B62" s="101">
        <v>3</v>
      </c>
      <c r="C62" s="106">
        <v>27890</v>
      </c>
      <c r="D62" s="106">
        <f t="shared" si="0"/>
        <v>27890</v>
      </c>
      <c r="E62" s="102"/>
      <c r="F62" s="102"/>
      <c r="G62" s="102"/>
      <c r="H62" s="103"/>
    </row>
    <row r="63" spans="2:8">
      <c r="B63" s="101">
        <v>4</v>
      </c>
      <c r="C63" s="106">
        <v>29342</v>
      </c>
      <c r="D63" s="106">
        <f t="shared" si="0"/>
        <v>29342</v>
      </c>
      <c r="E63" s="102"/>
      <c r="F63" s="102"/>
      <c r="G63" s="102"/>
      <c r="H63" s="103"/>
    </row>
    <row r="64" spans="2:8">
      <c r="B64" s="101">
        <v>5</v>
      </c>
      <c r="C64" s="106">
        <v>31959</v>
      </c>
      <c r="D64" s="106">
        <f t="shared" si="0"/>
        <v>31959</v>
      </c>
      <c r="E64" s="102"/>
      <c r="F64" s="102"/>
      <c r="G64" s="102"/>
      <c r="H64" s="103"/>
    </row>
    <row r="65" spans="2:8">
      <c r="B65" s="101">
        <v>6</v>
      </c>
      <c r="C65" s="106">
        <v>34804</v>
      </c>
      <c r="D65" s="106">
        <f t="shared" si="0"/>
        <v>34804</v>
      </c>
      <c r="E65" s="102"/>
      <c r="F65" s="102"/>
      <c r="G65" s="102"/>
      <c r="H65" s="103"/>
    </row>
    <row r="66" spans="2:8">
      <c r="B66" s="101">
        <v>7</v>
      </c>
      <c r="C66" s="106">
        <v>37438</v>
      </c>
      <c r="D66" s="106">
        <f t="shared" si="0"/>
        <v>37438</v>
      </c>
      <c r="E66" s="102"/>
      <c r="F66" s="102"/>
      <c r="G66" s="102"/>
      <c r="H66" s="103"/>
    </row>
    <row r="67" spans="2:8">
      <c r="B67" s="107">
        <v>1</v>
      </c>
      <c r="C67" s="108">
        <v>38443</v>
      </c>
      <c r="D67" s="108">
        <f>VALUE(C67)</f>
        <v>38443</v>
      </c>
      <c r="E67" s="109">
        <v>3</v>
      </c>
      <c r="F67" s="109">
        <v>4</v>
      </c>
      <c r="G67" s="109">
        <v>5</v>
      </c>
      <c r="H67" s="110">
        <v>6</v>
      </c>
    </row>
    <row r="71" spans="2:8">
      <c r="B71" s="1" t="s">
        <v>247</v>
      </c>
    </row>
    <row r="72" spans="2:8">
      <c r="C72" s="1" t="s">
        <v>248</v>
      </c>
    </row>
  </sheetData>
  <sheetProtection sheet="1" objects="1" scenarios="1"/>
  <phoneticPr fontId="7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147"/>
  <sheetViews>
    <sheetView zoomScale="75" zoomScaleNormal="75" workbookViewId="0">
      <selection activeCell="F13" sqref="F13"/>
    </sheetView>
  </sheetViews>
  <sheetFormatPr defaultRowHeight="18.75"/>
  <cols>
    <col min="1" max="1" width="29" style="1" bestFit="1" customWidth="1"/>
    <col min="2" max="2" width="16.75" style="1" bestFit="1" customWidth="1"/>
    <col min="3" max="4" width="12" style="1" bestFit="1" customWidth="1"/>
    <col min="5" max="5" width="7.75" style="1" customWidth="1"/>
    <col min="6" max="6" width="6.75" style="1" bestFit="1" customWidth="1"/>
    <col min="7" max="7" width="9" style="1"/>
    <col min="8" max="8" width="25" style="1" bestFit="1" customWidth="1"/>
    <col min="9" max="9" width="30.125" style="1" bestFit="1" customWidth="1"/>
    <col min="10" max="10" width="9" style="1"/>
    <col min="11" max="11" width="5.625" style="1" bestFit="1" customWidth="1"/>
    <col min="12" max="12" width="7.5" style="1" bestFit="1" customWidth="1"/>
    <col min="13" max="16384" width="9" style="1"/>
  </cols>
  <sheetData>
    <row r="1" spans="1:12">
      <c r="A1" s="1" t="s">
        <v>147</v>
      </c>
    </row>
    <row r="2" spans="1:12">
      <c r="B2" s="231" t="s">
        <v>146</v>
      </c>
      <c r="C2" s="232"/>
      <c r="D2" s="232"/>
      <c r="E2" s="232"/>
      <c r="F2" s="233"/>
      <c r="H2" s="136" t="s">
        <v>177</v>
      </c>
      <c r="I2" s="129" t="s">
        <v>176</v>
      </c>
      <c r="K2" s="136" t="s">
        <v>153</v>
      </c>
      <c r="L2" s="129" t="s">
        <v>94</v>
      </c>
    </row>
    <row r="3" spans="1:12">
      <c r="A3" s="131" t="s">
        <v>98</v>
      </c>
      <c r="B3" s="129" t="s">
        <v>148</v>
      </c>
      <c r="C3" s="129" t="s">
        <v>149</v>
      </c>
      <c r="D3" s="129" t="s">
        <v>150</v>
      </c>
      <c r="E3" s="129" t="s">
        <v>95</v>
      </c>
      <c r="F3" s="130" t="s">
        <v>96</v>
      </c>
      <c r="H3" s="111" t="s">
        <v>75</v>
      </c>
      <c r="I3" s="112" t="s">
        <v>187</v>
      </c>
      <c r="K3" s="113">
        <v>1</v>
      </c>
      <c r="L3" s="114" t="s">
        <v>157</v>
      </c>
    </row>
    <row r="4" spans="1:12">
      <c r="A4" s="132" t="s">
        <v>97</v>
      </c>
      <c r="B4" s="112">
        <v>1700</v>
      </c>
      <c r="C4" s="112">
        <v>2100</v>
      </c>
      <c r="D4" s="112">
        <v>2400</v>
      </c>
      <c r="E4" s="115">
        <v>2400</v>
      </c>
      <c r="F4" s="112"/>
      <c r="H4" s="116" t="s">
        <v>76</v>
      </c>
      <c r="I4" s="117" t="s">
        <v>151</v>
      </c>
      <c r="K4" s="118">
        <v>2</v>
      </c>
      <c r="L4" s="114" t="s">
        <v>157</v>
      </c>
    </row>
    <row r="5" spans="1:12">
      <c r="A5" s="133" t="s">
        <v>99</v>
      </c>
      <c r="B5" s="117">
        <v>1600</v>
      </c>
      <c r="C5" s="117">
        <v>1900</v>
      </c>
      <c r="D5" s="117">
        <v>2300</v>
      </c>
      <c r="E5" s="119">
        <v>2300</v>
      </c>
      <c r="F5" s="117"/>
      <c r="H5" s="120" t="s">
        <v>77</v>
      </c>
      <c r="I5" s="117" t="s">
        <v>151</v>
      </c>
      <c r="K5" s="118">
        <v>3</v>
      </c>
      <c r="L5" s="114" t="s">
        <v>157</v>
      </c>
    </row>
    <row r="6" spans="1:12">
      <c r="A6" s="133" t="s">
        <v>100</v>
      </c>
      <c r="B6" s="117">
        <v>1500</v>
      </c>
      <c r="C6" s="117">
        <v>1600</v>
      </c>
      <c r="D6" s="117">
        <v>1900</v>
      </c>
      <c r="E6" s="119">
        <v>1900</v>
      </c>
      <c r="F6" s="117"/>
      <c r="H6" s="120" t="s">
        <v>78</v>
      </c>
      <c r="I6" s="117" t="s">
        <v>151</v>
      </c>
      <c r="K6" s="118">
        <v>4</v>
      </c>
      <c r="L6" s="114" t="s">
        <v>157</v>
      </c>
    </row>
    <row r="7" spans="1:12">
      <c r="A7" s="133" t="s">
        <v>101</v>
      </c>
      <c r="B7" s="117">
        <v>1400</v>
      </c>
      <c r="C7" s="117">
        <v>1400</v>
      </c>
      <c r="D7" s="117">
        <v>1400</v>
      </c>
      <c r="E7" s="119">
        <v>1400</v>
      </c>
      <c r="F7" s="117"/>
      <c r="H7" s="116" t="s">
        <v>79</v>
      </c>
      <c r="I7" s="117" t="s">
        <v>151</v>
      </c>
      <c r="K7" s="118">
        <v>5</v>
      </c>
      <c r="L7" s="114" t="s">
        <v>157</v>
      </c>
    </row>
    <row r="8" spans="1:12">
      <c r="A8" s="133" t="s">
        <v>102</v>
      </c>
      <c r="B8" s="117">
        <v>1200</v>
      </c>
      <c r="C8" s="117">
        <v>1200</v>
      </c>
      <c r="D8" s="117">
        <v>1200</v>
      </c>
      <c r="E8" s="119">
        <v>1200</v>
      </c>
      <c r="F8" s="117"/>
      <c r="H8" s="116" t="s">
        <v>80</v>
      </c>
      <c r="I8" s="117" t="s">
        <v>154</v>
      </c>
      <c r="K8" s="118">
        <v>6</v>
      </c>
      <c r="L8" s="117" t="s">
        <v>158</v>
      </c>
    </row>
    <row r="9" spans="1:12">
      <c r="A9" s="133" t="s">
        <v>103</v>
      </c>
      <c r="B9" s="117">
        <v>1000</v>
      </c>
      <c r="C9" s="117">
        <v>1000</v>
      </c>
      <c r="D9" s="117">
        <v>1000</v>
      </c>
      <c r="E9" s="119">
        <v>1000</v>
      </c>
      <c r="F9" s="117"/>
      <c r="H9" s="116" t="s">
        <v>81</v>
      </c>
      <c r="I9" s="117" t="s">
        <v>155</v>
      </c>
      <c r="K9" s="118">
        <v>7</v>
      </c>
      <c r="L9" s="117" t="s">
        <v>158</v>
      </c>
    </row>
    <row r="10" spans="1:12">
      <c r="A10" s="133" t="s">
        <v>104</v>
      </c>
      <c r="B10" s="117">
        <v>900</v>
      </c>
      <c r="C10" s="117">
        <v>900</v>
      </c>
      <c r="D10" s="117">
        <v>900</v>
      </c>
      <c r="E10" s="119">
        <v>900</v>
      </c>
      <c r="F10" s="117"/>
      <c r="H10" s="116" t="s">
        <v>82</v>
      </c>
      <c r="I10" s="117" t="s">
        <v>152</v>
      </c>
      <c r="K10" s="118">
        <v>8</v>
      </c>
      <c r="L10" s="117" t="s">
        <v>158</v>
      </c>
    </row>
    <row r="11" spans="1:12">
      <c r="A11" s="133" t="s">
        <v>105</v>
      </c>
      <c r="B11" s="117">
        <v>800</v>
      </c>
      <c r="C11" s="117">
        <v>800</v>
      </c>
      <c r="D11" s="117">
        <v>800</v>
      </c>
      <c r="E11" s="119">
        <v>800</v>
      </c>
      <c r="F11" s="117"/>
      <c r="H11" s="116" t="s">
        <v>83</v>
      </c>
      <c r="I11" s="117" t="s">
        <v>154</v>
      </c>
      <c r="K11" s="118">
        <v>9</v>
      </c>
      <c r="L11" s="117" t="s">
        <v>158</v>
      </c>
    </row>
    <row r="12" spans="1:12">
      <c r="A12" s="133" t="s">
        <v>167</v>
      </c>
      <c r="B12" s="117">
        <v>700</v>
      </c>
      <c r="C12" s="117">
        <v>700</v>
      </c>
      <c r="D12" s="117">
        <v>700</v>
      </c>
      <c r="E12" s="119">
        <v>700</v>
      </c>
      <c r="F12" s="117"/>
      <c r="H12" s="116" t="s">
        <v>84</v>
      </c>
      <c r="I12" s="117" t="s">
        <v>154</v>
      </c>
      <c r="K12" s="118">
        <v>10</v>
      </c>
      <c r="L12" s="117" t="s">
        <v>158</v>
      </c>
    </row>
    <row r="13" spans="1:12">
      <c r="A13" s="133" t="s">
        <v>168</v>
      </c>
      <c r="B13" s="119">
        <v>700</v>
      </c>
      <c r="C13" s="119">
        <v>700</v>
      </c>
      <c r="D13" s="119">
        <v>700</v>
      </c>
      <c r="E13" s="119">
        <v>700</v>
      </c>
      <c r="F13" s="117"/>
      <c r="H13" s="121" t="s">
        <v>85</v>
      </c>
      <c r="I13" s="122" t="s">
        <v>156</v>
      </c>
      <c r="K13" s="118">
        <v>11</v>
      </c>
      <c r="L13" s="117" t="s">
        <v>159</v>
      </c>
    </row>
    <row r="14" spans="1:12">
      <c r="A14" s="133" t="s">
        <v>106</v>
      </c>
      <c r="B14" s="119">
        <v>2100</v>
      </c>
      <c r="C14" s="117">
        <v>2100</v>
      </c>
      <c r="D14" s="117">
        <v>2400</v>
      </c>
      <c r="E14" s="119">
        <v>2400</v>
      </c>
      <c r="F14" s="117"/>
      <c r="H14" s="116" t="s">
        <v>86</v>
      </c>
      <c r="I14" s="117" t="s">
        <v>154</v>
      </c>
      <c r="K14" s="118">
        <v>12</v>
      </c>
      <c r="L14" s="117" t="s">
        <v>159</v>
      </c>
    </row>
    <row r="15" spans="1:12">
      <c r="A15" s="133" t="s">
        <v>107</v>
      </c>
      <c r="B15" s="119">
        <v>1900</v>
      </c>
      <c r="C15" s="117">
        <v>1900</v>
      </c>
      <c r="D15" s="117">
        <v>2300</v>
      </c>
      <c r="E15" s="119">
        <v>2300</v>
      </c>
      <c r="F15" s="117"/>
      <c r="H15" s="116" t="s">
        <v>87</v>
      </c>
      <c r="I15" s="117" t="s">
        <v>154</v>
      </c>
      <c r="K15" s="118">
        <v>13</v>
      </c>
      <c r="L15" s="117" t="s">
        <v>159</v>
      </c>
    </row>
    <row r="16" spans="1:12">
      <c r="A16" s="133" t="s">
        <v>108</v>
      </c>
      <c r="B16" s="119">
        <v>1600</v>
      </c>
      <c r="C16" s="117">
        <v>1600</v>
      </c>
      <c r="D16" s="117">
        <v>1900</v>
      </c>
      <c r="E16" s="119">
        <v>1900</v>
      </c>
      <c r="F16" s="117"/>
      <c r="H16" s="123" t="s">
        <v>88</v>
      </c>
      <c r="I16" s="124" t="s">
        <v>154</v>
      </c>
      <c r="K16" s="118">
        <v>14</v>
      </c>
      <c r="L16" s="117" t="s">
        <v>159</v>
      </c>
    </row>
    <row r="17" spans="1:12">
      <c r="A17" s="133" t="s">
        <v>109</v>
      </c>
      <c r="B17" s="119">
        <v>1400</v>
      </c>
      <c r="C17" s="117">
        <v>1400</v>
      </c>
      <c r="D17" s="117">
        <v>1400</v>
      </c>
      <c r="E17" s="119">
        <v>1400</v>
      </c>
      <c r="F17" s="117"/>
      <c r="H17" s="125" t="s">
        <v>178</v>
      </c>
      <c r="K17" s="118">
        <v>15</v>
      </c>
      <c r="L17" s="117" t="s">
        <v>159</v>
      </c>
    </row>
    <row r="18" spans="1:12">
      <c r="A18" s="133" t="s">
        <v>110</v>
      </c>
      <c r="B18" s="119">
        <v>1200</v>
      </c>
      <c r="C18" s="117">
        <v>1200</v>
      </c>
      <c r="D18" s="117">
        <v>1200</v>
      </c>
      <c r="E18" s="119">
        <v>1200</v>
      </c>
      <c r="F18" s="117"/>
      <c r="K18" s="118">
        <v>16</v>
      </c>
      <c r="L18" s="117" t="s">
        <v>160</v>
      </c>
    </row>
    <row r="19" spans="1:12">
      <c r="A19" s="133" t="s">
        <v>111</v>
      </c>
      <c r="B19" s="119">
        <v>1000</v>
      </c>
      <c r="C19" s="117">
        <v>1000</v>
      </c>
      <c r="D19" s="117">
        <v>1000</v>
      </c>
      <c r="E19" s="119">
        <v>1000</v>
      </c>
      <c r="F19" s="117"/>
      <c r="K19" s="118">
        <v>17</v>
      </c>
      <c r="L19" s="117" t="s">
        <v>160</v>
      </c>
    </row>
    <row r="20" spans="1:12">
      <c r="A20" s="133" t="s">
        <v>112</v>
      </c>
      <c r="B20" s="119">
        <v>900</v>
      </c>
      <c r="C20" s="117">
        <v>900</v>
      </c>
      <c r="D20" s="117">
        <v>900</v>
      </c>
      <c r="E20" s="119">
        <v>900</v>
      </c>
      <c r="F20" s="117"/>
      <c r="K20" s="118">
        <v>18</v>
      </c>
      <c r="L20" s="117" t="s">
        <v>160</v>
      </c>
    </row>
    <row r="21" spans="1:12">
      <c r="A21" s="133" t="s">
        <v>113</v>
      </c>
      <c r="B21" s="119">
        <v>900</v>
      </c>
      <c r="C21" s="117">
        <v>900</v>
      </c>
      <c r="D21" s="117">
        <v>900</v>
      </c>
      <c r="E21" s="119">
        <v>900</v>
      </c>
      <c r="F21" s="117"/>
      <c r="K21" s="118">
        <v>19</v>
      </c>
      <c r="L21" s="117" t="s">
        <v>160</v>
      </c>
    </row>
    <row r="22" spans="1:12">
      <c r="A22" s="133" t="s">
        <v>114</v>
      </c>
      <c r="B22" s="119">
        <v>800</v>
      </c>
      <c r="C22" s="117">
        <v>800</v>
      </c>
      <c r="D22" s="117">
        <v>800</v>
      </c>
      <c r="E22" s="119">
        <v>800</v>
      </c>
      <c r="F22" s="117"/>
      <c r="K22" s="118">
        <v>20</v>
      </c>
      <c r="L22" s="117" t="s">
        <v>160</v>
      </c>
    </row>
    <row r="23" spans="1:12">
      <c r="A23" s="133" t="s">
        <v>115</v>
      </c>
      <c r="B23" s="119">
        <v>800</v>
      </c>
      <c r="C23" s="117">
        <v>800</v>
      </c>
      <c r="D23" s="117">
        <v>800</v>
      </c>
      <c r="E23" s="119">
        <v>800</v>
      </c>
      <c r="F23" s="117"/>
      <c r="K23" s="118">
        <v>21</v>
      </c>
      <c r="L23" s="117" t="s">
        <v>161</v>
      </c>
    </row>
    <row r="24" spans="1:12">
      <c r="A24" s="133" t="s">
        <v>116</v>
      </c>
      <c r="B24" s="119">
        <v>2400</v>
      </c>
      <c r="C24" s="119">
        <v>2400</v>
      </c>
      <c r="D24" s="117">
        <v>2400</v>
      </c>
      <c r="E24" s="117">
        <v>3200</v>
      </c>
      <c r="F24" s="117"/>
      <c r="K24" s="118">
        <v>22</v>
      </c>
      <c r="L24" s="117" t="s">
        <v>161</v>
      </c>
    </row>
    <row r="25" spans="1:12">
      <c r="A25" s="133" t="s">
        <v>117</v>
      </c>
      <c r="B25" s="119">
        <v>2200</v>
      </c>
      <c r="C25" s="119">
        <v>2200</v>
      </c>
      <c r="D25" s="117">
        <v>2200</v>
      </c>
      <c r="E25" s="117">
        <v>2900</v>
      </c>
      <c r="F25" s="117"/>
      <c r="K25" s="118">
        <v>23</v>
      </c>
      <c r="L25" s="117" t="s">
        <v>161</v>
      </c>
    </row>
    <row r="26" spans="1:12">
      <c r="A26" s="133" t="s">
        <v>118</v>
      </c>
      <c r="B26" s="119">
        <v>1900</v>
      </c>
      <c r="C26" s="119">
        <v>1900</v>
      </c>
      <c r="D26" s="117">
        <v>1900</v>
      </c>
      <c r="E26" s="117">
        <v>2600</v>
      </c>
      <c r="F26" s="117"/>
      <c r="K26" s="118">
        <v>24</v>
      </c>
      <c r="L26" s="117" t="s">
        <v>161</v>
      </c>
    </row>
    <row r="27" spans="1:12">
      <c r="A27" s="133" t="s">
        <v>119</v>
      </c>
      <c r="B27" s="119">
        <v>1600</v>
      </c>
      <c r="C27" s="119">
        <v>1600</v>
      </c>
      <c r="D27" s="117">
        <v>1600</v>
      </c>
      <c r="E27" s="117">
        <v>2000</v>
      </c>
      <c r="F27" s="117"/>
      <c r="K27" s="118">
        <v>25</v>
      </c>
      <c r="L27" s="117" t="s">
        <v>161</v>
      </c>
    </row>
    <row r="28" spans="1:12">
      <c r="A28" s="133" t="s">
        <v>120</v>
      </c>
      <c r="B28" s="119">
        <v>1300</v>
      </c>
      <c r="C28" s="119">
        <v>1300</v>
      </c>
      <c r="D28" s="117">
        <v>1300</v>
      </c>
      <c r="E28" s="117">
        <v>1500</v>
      </c>
      <c r="F28" s="117"/>
      <c r="K28" s="118">
        <v>26</v>
      </c>
      <c r="L28" s="117" t="s">
        <v>162</v>
      </c>
    </row>
    <row r="29" spans="1:12">
      <c r="A29" s="133" t="s">
        <v>121</v>
      </c>
      <c r="B29" s="119">
        <v>1000</v>
      </c>
      <c r="C29" s="119">
        <v>1000</v>
      </c>
      <c r="D29" s="117">
        <v>1000</v>
      </c>
      <c r="E29" s="117">
        <v>1000</v>
      </c>
      <c r="F29" s="117"/>
      <c r="K29" s="118">
        <v>27</v>
      </c>
      <c r="L29" s="117" t="s">
        <v>162</v>
      </c>
    </row>
    <row r="30" spans="1:12">
      <c r="A30" s="133" t="s">
        <v>122</v>
      </c>
      <c r="B30" s="119">
        <v>800</v>
      </c>
      <c r="C30" s="119">
        <v>800</v>
      </c>
      <c r="D30" s="117">
        <v>800</v>
      </c>
      <c r="E30" s="117">
        <v>800</v>
      </c>
      <c r="F30" s="117"/>
      <c r="K30" s="118">
        <v>28</v>
      </c>
      <c r="L30" s="117" t="s">
        <v>162</v>
      </c>
    </row>
    <row r="31" spans="1:12">
      <c r="A31" s="133" t="s">
        <v>123</v>
      </c>
      <c r="B31" s="119">
        <v>700</v>
      </c>
      <c r="C31" s="119">
        <v>700</v>
      </c>
      <c r="D31" s="117">
        <v>700</v>
      </c>
      <c r="E31" s="117">
        <v>700</v>
      </c>
      <c r="F31" s="117"/>
      <c r="K31" s="118">
        <v>29</v>
      </c>
      <c r="L31" s="117" t="s">
        <v>162</v>
      </c>
    </row>
    <row r="32" spans="1:12">
      <c r="A32" s="133" t="s">
        <v>169</v>
      </c>
      <c r="B32" s="119">
        <v>500</v>
      </c>
      <c r="C32" s="119">
        <v>500</v>
      </c>
      <c r="D32" s="117">
        <v>500</v>
      </c>
      <c r="E32" s="117">
        <v>500</v>
      </c>
      <c r="F32" s="117"/>
      <c r="K32" s="118">
        <v>30</v>
      </c>
      <c r="L32" s="117" t="s">
        <v>162</v>
      </c>
    </row>
    <row r="33" spans="1:12">
      <c r="A33" s="133" t="s">
        <v>170</v>
      </c>
      <c r="B33" s="119">
        <v>500</v>
      </c>
      <c r="C33" s="119">
        <v>500</v>
      </c>
      <c r="D33" s="119">
        <v>500</v>
      </c>
      <c r="E33" s="119">
        <v>500</v>
      </c>
      <c r="F33" s="117"/>
      <c r="K33" s="118">
        <v>31</v>
      </c>
      <c r="L33" s="117" t="s">
        <v>163</v>
      </c>
    </row>
    <row r="34" spans="1:12">
      <c r="A34" s="133" t="s">
        <v>124</v>
      </c>
      <c r="B34" s="117">
        <v>1700</v>
      </c>
      <c r="C34" s="117">
        <v>2100</v>
      </c>
      <c r="D34" s="117">
        <v>2400</v>
      </c>
      <c r="E34" s="119">
        <v>2400</v>
      </c>
      <c r="F34" s="117"/>
      <c r="K34" s="118">
        <v>32</v>
      </c>
      <c r="L34" s="117" t="s">
        <v>163</v>
      </c>
    </row>
    <row r="35" spans="1:12">
      <c r="A35" s="133" t="s">
        <v>125</v>
      </c>
      <c r="B35" s="117">
        <v>1500</v>
      </c>
      <c r="C35" s="117">
        <v>1700</v>
      </c>
      <c r="D35" s="117">
        <v>1900</v>
      </c>
      <c r="E35" s="119">
        <v>1900</v>
      </c>
      <c r="F35" s="117"/>
      <c r="K35" s="118">
        <v>33</v>
      </c>
      <c r="L35" s="117" t="s">
        <v>163</v>
      </c>
    </row>
    <row r="36" spans="1:12">
      <c r="A36" s="133" t="s">
        <v>126</v>
      </c>
      <c r="B36" s="117">
        <v>1200</v>
      </c>
      <c r="C36" s="117">
        <v>1200</v>
      </c>
      <c r="D36" s="117">
        <v>1300</v>
      </c>
      <c r="E36" s="119">
        <v>1300</v>
      </c>
      <c r="F36" s="117"/>
      <c r="K36" s="118">
        <v>34</v>
      </c>
      <c r="L36" s="117" t="s">
        <v>163</v>
      </c>
    </row>
    <row r="37" spans="1:12">
      <c r="A37" s="133" t="s">
        <v>127</v>
      </c>
      <c r="B37" s="117">
        <v>1000</v>
      </c>
      <c r="C37" s="117">
        <v>1000</v>
      </c>
      <c r="D37" s="117">
        <v>1100</v>
      </c>
      <c r="E37" s="119">
        <v>1100</v>
      </c>
      <c r="F37" s="117"/>
      <c r="K37" s="118">
        <v>35</v>
      </c>
      <c r="L37" s="117" t="s">
        <v>163</v>
      </c>
    </row>
    <row r="38" spans="1:12">
      <c r="A38" s="133" t="s">
        <v>128</v>
      </c>
      <c r="B38" s="117">
        <v>900</v>
      </c>
      <c r="C38" s="117">
        <v>900</v>
      </c>
      <c r="D38" s="117">
        <v>900</v>
      </c>
      <c r="E38" s="119">
        <v>900</v>
      </c>
      <c r="F38" s="117"/>
      <c r="K38" s="118">
        <v>36</v>
      </c>
      <c r="L38" s="117" t="s">
        <v>164</v>
      </c>
    </row>
    <row r="39" spans="1:12">
      <c r="A39" s="133" t="s">
        <v>129</v>
      </c>
      <c r="B39" s="117">
        <v>800</v>
      </c>
      <c r="C39" s="117">
        <v>800</v>
      </c>
      <c r="D39" s="117">
        <v>800</v>
      </c>
      <c r="E39" s="119">
        <v>800</v>
      </c>
      <c r="F39" s="117"/>
      <c r="K39" s="118">
        <v>37</v>
      </c>
      <c r="L39" s="117" t="s">
        <v>164</v>
      </c>
    </row>
    <row r="40" spans="1:12">
      <c r="A40" s="133" t="s">
        <v>130</v>
      </c>
      <c r="B40" s="117">
        <v>600</v>
      </c>
      <c r="C40" s="117">
        <v>600</v>
      </c>
      <c r="D40" s="117">
        <v>600</v>
      </c>
      <c r="E40" s="119">
        <v>600</v>
      </c>
      <c r="F40" s="117"/>
      <c r="K40" s="118">
        <v>38</v>
      </c>
      <c r="L40" s="117" t="s">
        <v>164</v>
      </c>
    </row>
    <row r="41" spans="1:12">
      <c r="A41" s="133" t="s">
        <v>131</v>
      </c>
      <c r="B41" s="117">
        <v>500</v>
      </c>
      <c r="C41" s="117">
        <v>500</v>
      </c>
      <c r="D41" s="117">
        <v>500</v>
      </c>
      <c r="E41" s="119">
        <v>500</v>
      </c>
      <c r="F41" s="117"/>
      <c r="K41" s="118">
        <v>39</v>
      </c>
      <c r="L41" s="117" t="s">
        <v>164</v>
      </c>
    </row>
    <row r="42" spans="1:12">
      <c r="A42" s="133" t="s">
        <v>171</v>
      </c>
      <c r="B42" s="117">
        <v>300</v>
      </c>
      <c r="C42" s="117">
        <v>300</v>
      </c>
      <c r="D42" s="117">
        <v>300</v>
      </c>
      <c r="E42" s="119">
        <v>300</v>
      </c>
      <c r="F42" s="117"/>
      <c r="K42" s="118">
        <v>40</v>
      </c>
      <c r="L42" s="117" t="s">
        <v>164</v>
      </c>
    </row>
    <row r="43" spans="1:12">
      <c r="A43" s="133" t="s">
        <v>172</v>
      </c>
      <c r="B43" s="117">
        <v>300</v>
      </c>
      <c r="C43" s="117">
        <v>300</v>
      </c>
      <c r="D43" s="117">
        <v>300</v>
      </c>
      <c r="E43" s="119">
        <v>300</v>
      </c>
      <c r="F43" s="117"/>
      <c r="K43" s="118">
        <v>41</v>
      </c>
      <c r="L43" s="117" t="s">
        <v>165</v>
      </c>
    </row>
    <row r="44" spans="1:12">
      <c r="A44" s="133" t="s">
        <v>132</v>
      </c>
      <c r="B44" s="117">
        <v>1700</v>
      </c>
      <c r="C44" s="117">
        <v>2100</v>
      </c>
      <c r="D44" s="117">
        <v>2400</v>
      </c>
      <c r="E44" s="119">
        <v>2400</v>
      </c>
      <c r="F44" s="117"/>
      <c r="K44" s="118">
        <v>42</v>
      </c>
      <c r="L44" s="117" t="s">
        <v>165</v>
      </c>
    </row>
    <row r="45" spans="1:12">
      <c r="A45" s="133" t="s">
        <v>133</v>
      </c>
      <c r="B45" s="117">
        <v>1600</v>
      </c>
      <c r="C45" s="117">
        <v>1900</v>
      </c>
      <c r="D45" s="117">
        <v>2300</v>
      </c>
      <c r="E45" s="119">
        <v>2300</v>
      </c>
      <c r="F45" s="117"/>
      <c r="K45" s="118">
        <v>43</v>
      </c>
      <c r="L45" s="117" t="s">
        <v>165</v>
      </c>
    </row>
    <row r="46" spans="1:12">
      <c r="A46" s="133" t="s">
        <v>134</v>
      </c>
      <c r="B46" s="117">
        <v>1600</v>
      </c>
      <c r="C46" s="117">
        <v>1800</v>
      </c>
      <c r="D46" s="117">
        <v>1900</v>
      </c>
      <c r="E46" s="119">
        <v>1900</v>
      </c>
      <c r="F46" s="117"/>
      <c r="K46" s="118">
        <v>44</v>
      </c>
      <c r="L46" s="117" t="s">
        <v>165</v>
      </c>
    </row>
    <row r="47" spans="1:12">
      <c r="A47" s="133" t="s">
        <v>135</v>
      </c>
      <c r="B47" s="117">
        <v>1500</v>
      </c>
      <c r="C47" s="117">
        <v>1600</v>
      </c>
      <c r="D47" s="117">
        <v>1700</v>
      </c>
      <c r="E47" s="119">
        <v>1700</v>
      </c>
      <c r="F47" s="117"/>
      <c r="K47" s="118">
        <v>45</v>
      </c>
      <c r="L47" s="117" t="s">
        <v>165</v>
      </c>
    </row>
    <row r="48" spans="1:12">
      <c r="A48" s="133" t="s">
        <v>136</v>
      </c>
      <c r="B48" s="117">
        <v>1400</v>
      </c>
      <c r="C48" s="117">
        <v>1400</v>
      </c>
      <c r="D48" s="117">
        <v>1400</v>
      </c>
      <c r="E48" s="119">
        <v>1400</v>
      </c>
      <c r="F48" s="117"/>
      <c r="K48" s="118">
        <v>46</v>
      </c>
      <c r="L48" s="117" t="s">
        <v>166</v>
      </c>
    </row>
    <row r="49" spans="1:12">
      <c r="A49" s="133" t="s">
        <v>137</v>
      </c>
      <c r="B49" s="117">
        <v>1200</v>
      </c>
      <c r="C49" s="117">
        <v>1200</v>
      </c>
      <c r="D49" s="117">
        <v>1200</v>
      </c>
      <c r="E49" s="119">
        <v>1200</v>
      </c>
      <c r="F49" s="117"/>
      <c r="K49" s="118">
        <v>47</v>
      </c>
      <c r="L49" s="117" t="s">
        <v>166</v>
      </c>
    </row>
    <row r="50" spans="1:12">
      <c r="A50" s="133" t="s">
        <v>138</v>
      </c>
      <c r="B50" s="117">
        <v>1000</v>
      </c>
      <c r="C50" s="117">
        <v>1000</v>
      </c>
      <c r="D50" s="117">
        <v>1000</v>
      </c>
      <c r="E50" s="119">
        <v>1000</v>
      </c>
      <c r="F50" s="117"/>
      <c r="K50" s="118">
        <v>48</v>
      </c>
      <c r="L50" s="117" t="s">
        <v>166</v>
      </c>
    </row>
    <row r="51" spans="1:12">
      <c r="A51" s="133" t="s">
        <v>139</v>
      </c>
      <c r="B51" s="117">
        <v>800</v>
      </c>
      <c r="C51" s="117">
        <v>800</v>
      </c>
      <c r="D51" s="117">
        <v>800</v>
      </c>
      <c r="E51" s="119">
        <v>800</v>
      </c>
      <c r="F51" s="117"/>
      <c r="K51" s="118">
        <v>49</v>
      </c>
      <c r="L51" s="117" t="s">
        <v>166</v>
      </c>
    </row>
    <row r="52" spans="1:12">
      <c r="A52" s="133" t="s">
        <v>173</v>
      </c>
      <c r="B52" s="117">
        <v>600</v>
      </c>
      <c r="C52" s="117">
        <v>600</v>
      </c>
      <c r="D52" s="117">
        <v>600</v>
      </c>
      <c r="E52" s="119">
        <v>600</v>
      </c>
      <c r="F52" s="117"/>
      <c r="K52" s="118">
        <v>50</v>
      </c>
      <c r="L52" s="117" t="s">
        <v>166</v>
      </c>
    </row>
    <row r="53" spans="1:12">
      <c r="A53" s="133" t="s">
        <v>174</v>
      </c>
      <c r="B53" s="117">
        <v>600</v>
      </c>
      <c r="C53" s="117">
        <v>600</v>
      </c>
      <c r="D53" s="117">
        <v>600</v>
      </c>
      <c r="E53" s="119">
        <v>600</v>
      </c>
      <c r="F53" s="117"/>
      <c r="K53" s="118">
        <v>51</v>
      </c>
      <c r="L53" s="117" t="s">
        <v>166</v>
      </c>
    </row>
    <row r="54" spans="1:12">
      <c r="A54" s="134" t="s">
        <v>140</v>
      </c>
      <c r="B54" s="122"/>
      <c r="C54" s="122"/>
      <c r="D54" s="122"/>
      <c r="E54" s="122"/>
      <c r="F54" s="122">
        <v>190</v>
      </c>
      <c r="K54" s="118">
        <v>52</v>
      </c>
      <c r="L54" s="117" t="s">
        <v>166</v>
      </c>
    </row>
    <row r="55" spans="1:12">
      <c r="A55" s="134" t="s">
        <v>141</v>
      </c>
      <c r="B55" s="122"/>
      <c r="C55" s="122"/>
      <c r="D55" s="122"/>
      <c r="E55" s="122"/>
      <c r="F55" s="122">
        <v>180</v>
      </c>
      <c r="K55" s="118">
        <v>53</v>
      </c>
      <c r="L55" s="117" t="s">
        <v>166</v>
      </c>
    </row>
    <row r="56" spans="1:12">
      <c r="A56" s="134" t="s">
        <v>142</v>
      </c>
      <c r="B56" s="122"/>
      <c r="C56" s="122"/>
      <c r="D56" s="122"/>
      <c r="E56" s="122"/>
      <c r="F56" s="122">
        <v>180</v>
      </c>
      <c r="K56" s="118">
        <v>54</v>
      </c>
      <c r="L56" s="117" t="s">
        <v>166</v>
      </c>
    </row>
    <row r="57" spans="1:12">
      <c r="A57" s="134" t="s">
        <v>143</v>
      </c>
      <c r="B57" s="122"/>
      <c r="C57" s="122"/>
      <c r="D57" s="122"/>
      <c r="E57" s="122"/>
      <c r="F57" s="122">
        <v>170</v>
      </c>
      <c r="K57" s="118">
        <v>55</v>
      </c>
      <c r="L57" s="117" t="s">
        <v>166</v>
      </c>
    </row>
    <row r="58" spans="1:12">
      <c r="A58" s="134" t="s">
        <v>144</v>
      </c>
      <c r="B58" s="122"/>
      <c r="C58" s="122"/>
      <c r="D58" s="122"/>
      <c r="E58" s="122"/>
      <c r="F58" s="122">
        <v>140</v>
      </c>
      <c r="K58" s="118">
        <v>56</v>
      </c>
      <c r="L58" s="117" t="s">
        <v>166</v>
      </c>
    </row>
    <row r="59" spans="1:12">
      <c r="A59" s="135" t="s">
        <v>145</v>
      </c>
      <c r="B59" s="126"/>
      <c r="C59" s="126"/>
      <c r="D59" s="126"/>
      <c r="E59" s="126"/>
      <c r="F59" s="126">
        <v>120</v>
      </c>
      <c r="K59" s="118">
        <v>57</v>
      </c>
      <c r="L59" s="117" t="s">
        <v>166</v>
      </c>
    </row>
    <row r="60" spans="1:12">
      <c r="A60" s="125" t="s">
        <v>178</v>
      </c>
      <c r="B60" s="127"/>
      <c r="C60" s="127"/>
      <c r="D60" s="127"/>
      <c r="E60" s="127"/>
      <c r="F60" s="127"/>
      <c r="K60" s="118">
        <v>58</v>
      </c>
      <c r="L60" s="117" t="s">
        <v>166</v>
      </c>
    </row>
    <row r="61" spans="1:12">
      <c r="K61" s="118">
        <v>59</v>
      </c>
      <c r="L61" s="117" t="s">
        <v>166</v>
      </c>
    </row>
    <row r="62" spans="1:12">
      <c r="K62" s="118">
        <v>60</v>
      </c>
      <c r="L62" s="117" t="s">
        <v>166</v>
      </c>
    </row>
    <row r="63" spans="1:12">
      <c r="K63" s="118">
        <v>61</v>
      </c>
      <c r="L63" s="117" t="s">
        <v>166</v>
      </c>
    </row>
    <row r="64" spans="1:12">
      <c r="K64" s="118">
        <v>62</v>
      </c>
      <c r="L64" s="117" t="s">
        <v>166</v>
      </c>
    </row>
    <row r="65" spans="11:12">
      <c r="K65" s="118">
        <v>63</v>
      </c>
      <c r="L65" s="117" t="s">
        <v>166</v>
      </c>
    </row>
    <row r="66" spans="11:12">
      <c r="K66" s="118">
        <v>64</v>
      </c>
      <c r="L66" s="117" t="s">
        <v>166</v>
      </c>
    </row>
    <row r="67" spans="11:12">
      <c r="K67" s="118">
        <v>65</v>
      </c>
      <c r="L67" s="117" t="s">
        <v>166</v>
      </c>
    </row>
    <row r="68" spans="11:12">
      <c r="K68" s="118">
        <v>66</v>
      </c>
      <c r="L68" s="117" t="s">
        <v>166</v>
      </c>
    </row>
    <row r="69" spans="11:12">
      <c r="K69" s="118">
        <v>67</v>
      </c>
      <c r="L69" s="117" t="s">
        <v>166</v>
      </c>
    </row>
    <row r="70" spans="11:12">
      <c r="K70" s="118">
        <v>68</v>
      </c>
      <c r="L70" s="117" t="s">
        <v>166</v>
      </c>
    </row>
    <row r="71" spans="11:12">
      <c r="K71" s="118">
        <v>69</v>
      </c>
      <c r="L71" s="117" t="s">
        <v>166</v>
      </c>
    </row>
    <row r="72" spans="11:12">
      <c r="K72" s="118">
        <v>70</v>
      </c>
      <c r="L72" s="117" t="s">
        <v>166</v>
      </c>
    </row>
    <row r="73" spans="11:12">
      <c r="K73" s="118">
        <v>71</v>
      </c>
      <c r="L73" s="117" t="s">
        <v>166</v>
      </c>
    </row>
    <row r="74" spans="11:12">
      <c r="K74" s="118">
        <v>72</v>
      </c>
      <c r="L74" s="117" t="s">
        <v>166</v>
      </c>
    </row>
    <row r="75" spans="11:12">
      <c r="K75" s="118">
        <v>73</v>
      </c>
      <c r="L75" s="117" t="s">
        <v>166</v>
      </c>
    </row>
    <row r="76" spans="11:12">
      <c r="K76" s="118">
        <v>74</v>
      </c>
      <c r="L76" s="117" t="s">
        <v>166</v>
      </c>
    </row>
    <row r="77" spans="11:12">
      <c r="K77" s="118">
        <v>75</v>
      </c>
      <c r="L77" s="117" t="s">
        <v>166</v>
      </c>
    </row>
    <row r="78" spans="11:12">
      <c r="K78" s="118">
        <v>76</v>
      </c>
      <c r="L78" s="117" t="s">
        <v>166</v>
      </c>
    </row>
    <row r="79" spans="11:12">
      <c r="K79" s="118">
        <v>77</v>
      </c>
      <c r="L79" s="117" t="s">
        <v>166</v>
      </c>
    </row>
    <row r="80" spans="11:12">
      <c r="K80" s="118">
        <v>78</v>
      </c>
      <c r="L80" s="117" t="s">
        <v>166</v>
      </c>
    </row>
    <row r="81" spans="11:12">
      <c r="K81" s="118">
        <v>79</v>
      </c>
      <c r="L81" s="117" t="s">
        <v>166</v>
      </c>
    </row>
    <row r="82" spans="11:12">
      <c r="K82" s="118">
        <v>80</v>
      </c>
      <c r="L82" s="117" t="s">
        <v>166</v>
      </c>
    </row>
    <row r="83" spans="11:12">
      <c r="K83" s="118">
        <v>81</v>
      </c>
      <c r="L83" s="117" t="s">
        <v>166</v>
      </c>
    </row>
    <row r="84" spans="11:12">
      <c r="K84" s="118">
        <v>82</v>
      </c>
      <c r="L84" s="117" t="s">
        <v>166</v>
      </c>
    </row>
    <row r="85" spans="11:12">
      <c r="K85" s="118">
        <v>83</v>
      </c>
      <c r="L85" s="117" t="s">
        <v>166</v>
      </c>
    </row>
    <row r="86" spans="11:12">
      <c r="K86" s="118">
        <v>84</v>
      </c>
      <c r="L86" s="117" t="s">
        <v>166</v>
      </c>
    </row>
    <row r="87" spans="11:12">
      <c r="K87" s="118">
        <v>85</v>
      </c>
      <c r="L87" s="117" t="s">
        <v>166</v>
      </c>
    </row>
    <row r="88" spans="11:12">
      <c r="K88" s="118">
        <v>86</v>
      </c>
      <c r="L88" s="117" t="s">
        <v>166</v>
      </c>
    </row>
    <row r="89" spans="11:12">
      <c r="K89" s="118">
        <v>87</v>
      </c>
      <c r="L89" s="117" t="s">
        <v>166</v>
      </c>
    </row>
    <row r="90" spans="11:12">
      <c r="K90" s="118">
        <v>88</v>
      </c>
      <c r="L90" s="117" t="s">
        <v>166</v>
      </c>
    </row>
    <row r="91" spans="11:12">
      <c r="K91" s="118">
        <v>89</v>
      </c>
      <c r="L91" s="117" t="s">
        <v>166</v>
      </c>
    </row>
    <row r="92" spans="11:12">
      <c r="K92" s="118">
        <v>90</v>
      </c>
      <c r="L92" s="117" t="s">
        <v>166</v>
      </c>
    </row>
    <row r="93" spans="11:12">
      <c r="K93" s="118">
        <v>91</v>
      </c>
      <c r="L93" s="117" t="s">
        <v>166</v>
      </c>
    </row>
    <row r="94" spans="11:12">
      <c r="K94" s="118">
        <v>92</v>
      </c>
      <c r="L94" s="117" t="s">
        <v>166</v>
      </c>
    </row>
    <row r="95" spans="11:12">
      <c r="K95" s="118">
        <v>93</v>
      </c>
      <c r="L95" s="117" t="s">
        <v>166</v>
      </c>
    </row>
    <row r="96" spans="11:12">
      <c r="K96" s="118">
        <v>94</v>
      </c>
      <c r="L96" s="117" t="s">
        <v>166</v>
      </c>
    </row>
    <row r="97" spans="11:12">
      <c r="K97" s="118">
        <v>95</v>
      </c>
      <c r="L97" s="117" t="s">
        <v>166</v>
      </c>
    </row>
    <row r="98" spans="11:12">
      <c r="K98" s="118">
        <v>96</v>
      </c>
      <c r="L98" s="117" t="s">
        <v>166</v>
      </c>
    </row>
    <row r="99" spans="11:12">
      <c r="K99" s="118">
        <v>97</v>
      </c>
      <c r="L99" s="117" t="s">
        <v>166</v>
      </c>
    </row>
    <row r="100" spans="11:12">
      <c r="K100" s="118">
        <v>98</v>
      </c>
      <c r="L100" s="117" t="s">
        <v>166</v>
      </c>
    </row>
    <row r="101" spans="11:12">
      <c r="K101" s="118">
        <v>99</v>
      </c>
      <c r="L101" s="117" t="s">
        <v>166</v>
      </c>
    </row>
    <row r="102" spans="11:12">
      <c r="K102" s="118">
        <v>100</v>
      </c>
      <c r="L102" s="117" t="s">
        <v>166</v>
      </c>
    </row>
    <row r="103" spans="11:12">
      <c r="K103" s="118">
        <v>101</v>
      </c>
      <c r="L103" s="117" t="s">
        <v>166</v>
      </c>
    </row>
    <row r="104" spans="11:12">
      <c r="K104" s="118">
        <v>102</v>
      </c>
      <c r="L104" s="117" t="s">
        <v>166</v>
      </c>
    </row>
    <row r="105" spans="11:12">
      <c r="K105" s="118">
        <v>103</v>
      </c>
      <c r="L105" s="117" t="s">
        <v>166</v>
      </c>
    </row>
    <row r="106" spans="11:12">
      <c r="K106" s="118">
        <v>104</v>
      </c>
      <c r="L106" s="117" t="s">
        <v>166</v>
      </c>
    </row>
    <row r="107" spans="11:12">
      <c r="K107" s="118">
        <v>105</v>
      </c>
      <c r="L107" s="117" t="s">
        <v>166</v>
      </c>
    </row>
    <row r="108" spans="11:12">
      <c r="K108" s="118">
        <v>106</v>
      </c>
      <c r="L108" s="117" t="s">
        <v>166</v>
      </c>
    </row>
    <row r="109" spans="11:12">
      <c r="K109" s="118">
        <v>107</v>
      </c>
      <c r="L109" s="117" t="s">
        <v>166</v>
      </c>
    </row>
    <row r="110" spans="11:12">
      <c r="K110" s="118">
        <v>108</v>
      </c>
      <c r="L110" s="117" t="s">
        <v>166</v>
      </c>
    </row>
    <row r="111" spans="11:12">
      <c r="K111" s="118">
        <v>109</v>
      </c>
      <c r="L111" s="117" t="s">
        <v>166</v>
      </c>
    </row>
    <row r="112" spans="11:12">
      <c r="K112" s="118">
        <v>110</v>
      </c>
      <c r="L112" s="117" t="s">
        <v>166</v>
      </c>
    </row>
    <row r="113" spans="11:12">
      <c r="K113" s="118">
        <v>111</v>
      </c>
      <c r="L113" s="117" t="s">
        <v>166</v>
      </c>
    </row>
    <row r="114" spans="11:12">
      <c r="K114" s="118">
        <v>112</v>
      </c>
      <c r="L114" s="117" t="s">
        <v>166</v>
      </c>
    </row>
    <row r="115" spans="11:12">
      <c r="K115" s="118">
        <v>113</v>
      </c>
      <c r="L115" s="117" t="s">
        <v>166</v>
      </c>
    </row>
    <row r="116" spans="11:12">
      <c r="K116" s="118">
        <v>114</v>
      </c>
      <c r="L116" s="117" t="s">
        <v>166</v>
      </c>
    </row>
    <row r="117" spans="11:12">
      <c r="K117" s="118">
        <v>115</v>
      </c>
      <c r="L117" s="117" t="s">
        <v>166</v>
      </c>
    </row>
    <row r="118" spans="11:12">
      <c r="K118" s="118">
        <v>116</v>
      </c>
      <c r="L118" s="117" t="s">
        <v>166</v>
      </c>
    </row>
    <row r="119" spans="11:12">
      <c r="K119" s="118">
        <v>117</v>
      </c>
      <c r="L119" s="117" t="s">
        <v>166</v>
      </c>
    </row>
    <row r="120" spans="11:12">
      <c r="K120" s="118">
        <v>118</v>
      </c>
      <c r="L120" s="117" t="s">
        <v>166</v>
      </c>
    </row>
    <row r="121" spans="11:12">
      <c r="K121" s="118">
        <v>119</v>
      </c>
      <c r="L121" s="117" t="s">
        <v>166</v>
      </c>
    </row>
    <row r="122" spans="11:12">
      <c r="K122" s="118">
        <v>120</v>
      </c>
      <c r="L122" s="117" t="s">
        <v>166</v>
      </c>
    </row>
    <row r="123" spans="11:12">
      <c r="K123" s="118">
        <v>121</v>
      </c>
      <c r="L123" s="117" t="s">
        <v>166</v>
      </c>
    </row>
    <row r="124" spans="11:12">
      <c r="K124" s="118">
        <v>122</v>
      </c>
      <c r="L124" s="117" t="s">
        <v>166</v>
      </c>
    </row>
    <row r="125" spans="11:12">
      <c r="K125" s="118">
        <v>123</v>
      </c>
      <c r="L125" s="117" t="s">
        <v>166</v>
      </c>
    </row>
    <row r="126" spans="11:12">
      <c r="K126" s="118">
        <v>124</v>
      </c>
      <c r="L126" s="117" t="s">
        <v>166</v>
      </c>
    </row>
    <row r="127" spans="11:12">
      <c r="K127" s="118">
        <v>125</v>
      </c>
      <c r="L127" s="117" t="s">
        <v>166</v>
      </c>
    </row>
    <row r="128" spans="11:12">
      <c r="K128" s="118">
        <v>126</v>
      </c>
      <c r="L128" s="117" t="s">
        <v>166</v>
      </c>
    </row>
    <row r="129" spans="11:12">
      <c r="K129" s="118">
        <v>127</v>
      </c>
      <c r="L129" s="117" t="s">
        <v>166</v>
      </c>
    </row>
    <row r="130" spans="11:12">
      <c r="K130" s="118">
        <v>128</v>
      </c>
      <c r="L130" s="117" t="s">
        <v>166</v>
      </c>
    </row>
    <row r="131" spans="11:12">
      <c r="K131" s="118">
        <v>129</v>
      </c>
      <c r="L131" s="117" t="s">
        <v>166</v>
      </c>
    </row>
    <row r="132" spans="11:12">
      <c r="K132" s="118">
        <v>130</v>
      </c>
      <c r="L132" s="117" t="s">
        <v>166</v>
      </c>
    </row>
    <row r="133" spans="11:12">
      <c r="K133" s="118">
        <v>131</v>
      </c>
      <c r="L133" s="117" t="s">
        <v>166</v>
      </c>
    </row>
    <row r="134" spans="11:12">
      <c r="K134" s="118">
        <v>132</v>
      </c>
      <c r="L134" s="117" t="s">
        <v>166</v>
      </c>
    </row>
    <row r="135" spans="11:12">
      <c r="K135" s="118">
        <v>133</v>
      </c>
      <c r="L135" s="117" t="s">
        <v>166</v>
      </c>
    </row>
    <row r="136" spans="11:12">
      <c r="K136" s="118">
        <v>134</v>
      </c>
      <c r="L136" s="117" t="s">
        <v>166</v>
      </c>
    </row>
    <row r="137" spans="11:12">
      <c r="K137" s="118">
        <v>135</v>
      </c>
      <c r="L137" s="117" t="s">
        <v>166</v>
      </c>
    </row>
    <row r="138" spans="11:12">
      <c r="K138" s="118">
        <v>136</v>
      </c>
      <c r="L138" s="117" t="s">
        <v>166</v>
      </c>
    </row>
    <row r="139" spans="11:12">
      <c r="K139" s="118">
        <v>137</v>
      </c>
      <c r="L139" s="117" t="s">
        <v>166</v>
      </c>
    </row>
    <row r="140" spans="11:12">
      <c r="K140" s="118">
        <v>138</v>
      </c>
      <c r="L140" s="117" t="s">
        <v>166</v>
      </c>
    </row>
    <row r="141" spans="11:12">
      <c r="K141" s="118">
        <v>139</v>
      </c>
      <c r="L141" s="117" t="s">
        <v>166</v>
      </c>
    </row>
    <row r="142" spans="11:12">
      <c r="K142" s="118">
        <v>140</v>
      </c>
      <c r="L142" s="117" t="s">
        <v>166</v>
      </c>
    </row>
    <row r="143" spans="11:12">
      <c r="K143" s="118">
        <v>141</v>
      </c>
      <c r="L143" s="117" t="s">
        <v>166</v>
      </c>
    </row>
    <row r="144" spans="11:12">
      <c r="K144" s="118">
        <v>142</v>
      </c>
      <c r="L144" s="117" t="s">
        <v>166</v>
      </c>
    </row>
    <row r="145" spans="11:12">
      <c r="K145" s="118">
        <v>143</v>
      </c>
      <c r="L145" s="117" t="s">
        <v>166</v>
      </c>
    </row>
    <row r="146" spans="11:12">
      <c r="K146" s="118">
        <v>144</v>
      </c>
      <c r="L146" s="117" t="s">
        <v>166</v>
      </c>
    </row>
    <row r="147" spans="11:12">
      <c r="K147" s="128">
        <v>145</v>
      </c>
      <c r="L147" s="124" t="s">
        <v>166</v>
      </c>
    </row>
  </sheetData>
  <sheetProtection sheet="1" objects="1" scenarios="1"/>
  <mergeCells count="1">
    <mergeCell ref="B2:F2"/>
  </mergeCells>
  <phoneticPr fontId="3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70"/>
  <sheetViews>
    <sheetView zoomScale="75" zoomScaleNormal="75" workbookViewId="0">
      <selection activeCell="F13" sqref="F13"/>
    </sheetView>
  </sheetViews>
  <sheetFormatPr defaultRowHeight="18.75"/>
  <cols>
    <col min="1" max="1" width="6.625" style="1" bestFit="1" customWidth="1"/>
    <col min="2" max="2" width="16.75" style="1" bestFit="1" customWidth="1"/>
    <col min="3" max="3" width="10.25" style="1" bestFit="1" customWidth="1"/>
    <col min="4" max="4" width="6.625" style="1" bestFit="1" customWidth="1"/>
    <col min="5" max="5" width="9.625" style="1" bestFit="1" customWidth="1"/>
    <col min="6" max="6" width="9" style="1"/>
    <col min="7" max="8" width="7.125" style="1" bestFit="1" customWidth="1"/>
    <col min="9" max="9" width="15.125" style="1" bestFit="1" customWidth="1"/>
    <col min="10" max="10" width="13" style="1" bestFit="1" customWidth="1"/>
    <col min="11" max="16384" width="9" style="1"/>
  </cols>
  <sheetData>
    <row r="1" spans="1:11">
      <c r="A1" s="129" t="s">
        <v>89</v>
      </c>
      <c r="B1" s="129" t="s">
        <v>90</v>
      </c>
      <c r="C1" s="129" t="s">
        <v>91</v>
      </c>
      <c r="D1" s="129" t="s">
        <v>89</v>
      </c>
    </row>
    <row r="2" spans="1:11">
      <c r="A2" s="137">
        <v>10</v>
      </c>
      <c r="B2" s="138" t="s">
        <v>75</v>
      </c>
      <c r="C2" s="138">
        <v>1</v>
      </c>
      <c r="D2" s="137">
        <v>10</v>
      </c>
      <c r="E2" s="62"/>
      <c r="F2" s="62"/>
      <c r="G2" s="62"/>
      <c r="H2" s="62"/>
      <c r="I2" s="62"/>
      <c r="J2" s="62"/>
      <c r="K2" s="62"/>
    </row>
    <row r="3" spans="1:11">
      <c r="A3" s="139">
        <v>20</v>
      </c>
      <c r="B3" s="139" t="s">
        <v>76</v>
      </c>
      <c r="C3" s="139">
        <v>2</v>
      </c>
      <c r="D3" s="139">
        <v>20</v>
      </c>
      <c r="E3" s="140"/>
      <c r="F3" s="140"/>
      <c r="G3" s="62"/>
      <c r="H3" s="62"/>
      <c r="I3" s="62"/>
      <c r="J3" s="62"/>
      <c r="K3" s="62"/>
    </row>
    <row r="4" spans="1:11">
      <c r="A4" s="139">
        <v>21</v>
      </c>
      <c r="B4" s="141" t="s">
        <v>77</v>
      </c>
      <c r="C4" s="142">
        <v>2</v>
      </c>
      <c r="D4" s="139">
        <v>21</v>
      </c>
      <c r="E4" s="62"/>
      <c r="F4" s="62"/>
      <c r="G4" s="62"/>
      <c r="H4" s="62"/>
      <c r="I4" s="143"/>
      <c r="J4" s="143"/>
      <c r="K4" s="62"/>
    </row>
    <row r="5" spans="1:11">
      <c r="A5" s="139">
        <v>22</v>
      </c>
      <c r="B5" s="141" t="s">
        <v>78</v>
      </c>
      <c r="C5" s="139">
        <v>2</v>
      </c>
      <c r="D5" s="139">
        <v>22</v>
      </c>
      <c r="E5" s="144"/>
      <c r="F5" s="62"/>
      <c r="G5" s="62"/>
      <c r="H5" s="62"/>
      <c r="I5" s="62"/>
      <c r="J5" s="62"/>
      <c r="K5" s="62"/>
    </row>
    <row r="6" spans="1:11">
      <c r="A6" s="139">
        <v>23</v>
      </c>
      <c r="B6" s="139" t="s">
        <v>79</v>
      </c>
      <c r="C6" s="139">
        <v>2</v>
      </c>
      <c r="D6" s="139">
        <v>23</v>
      </c>
      <c r="E6" s="145"/>
      <c r="F6" s="62"/>
      <c r="G6" s="62"/>
      <c r="H6" s="62"/>
      <c r="I6" s="62"/>
      <c r="J6" s="62"/>
      <c r="K6" s="62"/>
    </row>
    <row r="7" spans="1:11">
      <c r="A7" s="139">
        <v>30</v>
      </c>
      <c r="B7" s="139" t="s">
        <v>80</v>
      </c>
      <c r="C7" s="139">
        <v>3</v>
      </c>
      <c r="D7" s="139">
        <v>30</v>
      </c>
      <c r="E7" s="145"/>
      <c r="F7" s="62"/>
      <c r="G7" s="62"/>
      <c r="H7" s="62"/>
      <c r="I7" s="62"/>
      <c r="J7" s="62"/>
      <c r="K7" s="62"/>
    </row>
    <row r="8" spans="1:11">
      <c r="A8" s="139">
        <v>31</v>
      </c>
      <c r="B8" s="139" t="s">
        <v>81</v>
      </c>
      <c r="C8" s="139">
        <v>3</v>
      </c>
      <c r="D8" s="139">
        <v>31</v>
      </c>
      <c r="E8" s="145"/>
      <c r="F8" s="62"/>
      <c r="G8" s="62"/>
      <c r="H8" s="62"/>
      <c r="I8" s="62"/>
      <c r="J8" s="62"/>
      <c r="K8" s="62"/>
    </row>
    <row r="9" spans="1:11">
      <c r="A9" s="139">
        <v>32</v>
      </c>
      <c r="B9" s="139" t="s">
        <v>82</v>
      </c>
      <c r="C9" s="139">
        <v>3</v>
      </c>
      <c r="D9" s="139">
        <v>32</v>
      </c>
      <c r="E9" s="145"/>
      <c r="F9" s="62"/>
      <c r="G9" s="62"/>
      <c r="H9" s="62"/>
      <c r="I9" s="62"/>
      <c r="J9" s="62"/>
      <c r="K9" s="62"/>
    </row>
    <row r="10" spans="1:11">
      <c r="A10" s="139">
        <v>33</v>
      </c>
      <c r="B10" s="139" t="s">
        <v>83</v>
      </c>
      <c r="C10" s="139">
        <v>3</v>
      </c>
      <c r="D10" s="139">
        <v>33</v>
      </c>
      <c r="E10" s="145"/>
      <c r="F10" s="62"/>
      <c r="G10" s="62"/>
      <c r="H10" s="62"/>
      <c r="I10" s="62"/>
      <c r="J10" s="62"/>
      <c r="K10" s="62"/>
    </row>
    <row r="11" spans="1:11">
      <c r="A11" s="139">
        <v>40</v>
      </c>
      <c r="B11" s="139" t="s">
        <v>84</v>
      </c>
      <c r="C11" s="139">
        <v>4</v>
      </c>
      <c r="D11" s="139">
        <v>40</v>
      </c>
      <c r="E11" s="145"/>
      <c r="F11" s="62"/>
      <c r="G11" s="62"/>
      <c r="H11" s="62"/>
      <c r="I11" s="62"/>
      <c r="J11" s="62"/>
      <c r="K11" s="62"/>
    </row>
    <row r="12" spans="1:11">
      <c r="A12" s="139">
        <v>41</v>
      </c>
      <c r="B12" s="139" t="s">
        <v>85</v>
      </c>
      <c r="C12" s="139">
        <v>4</v>
      </c>
      <c r="D12" s="139">
        <v>41</v>
      </c>
      <c r="E12" s="145"/>
      <c r="F12" s="62"/>
      <c r="G12" s="62"/>
      <c r="H12" s="62"/>
      <c r="I12" s="62"/>
      <c r="J12" s="62"/>
      <c r="K12" s="62"/>
    </row>
    <row r="13" spans="1:11">
      <c r="A13" s="139">
        <v>42</v>
      </c>
      <c r="B13" s="139" t="s">
        <v>86</v>
      </c>
      <c r="C13" s="139">
        <v>4</v>
      </c>
      <c r="D13" s="139">
        <v>42</v>
      </c>
      <c r="E13" s="145"/>
      <c r="F13" s="62"/>
      <c r="G13" s="62"/>
      <c r="H13" s="62"/>
      <c r="I13" s="62"/>
      <c r="J13" s="62"/>
      <c r="K13" s="62"/>
    </row>
    <row r="14" spans="1:11">
      <c r="A14" s="139">
        <v>43</v>
      </c>
      <c r="B14" s="139" t="s">
        <v>87</v>
      </c>
      <c r="C14" s="139">
        <v>4</v>
      </c>
      <c r="D14" s="139">
        <v>43</v>
      </c>
      <c r="E14" s="145"/>
      <c r="F14" s="62"/>
      <c r="G14" s="62"/>
      <c r="H14" s="62"/>
      <c r="I14" s="62"/>
      <c r="J14" s="62"/>
      <c r="K14" s="62"/>
    </row>
    <row r="15" spans="1:11">
      <c r="A15" s="146">
        <v>44</v>
      </c>
      <c r="B15" s="146" t="s">
        <v>88</v>
      </c>
      <c r="C15" s="146">
        <v>4</v>
      </c>
      <c r="D15" s="146">
        <v>44</v>
      </c>
      <c r="E15" s="145"/>
      <c r="F15" s="62"/>
      <c r="G15" s="62"/>
      <c r="H15" s="62"/>
      <c r="I15" s="62"/>
      <c r="J15" s="62"/>
      <c r="K15" s="62"/>
    </row>
    <row r="16" spans="1:11">
      <c r="A16" s="62"/>
      <c r="B16" s="62"/>
      <c r="C16" s="62"/>
      <c r="D16" s="62"/>
      <c r="E16" s="145"/>
      <c r="F16" s="62"/>
      <c r="G16" s="62"/>
      <c r="H16" s="62"/>
      <c r="I16" s="62"/>
      <c r="J16" s="62"/>
      <c r="K16" s="62"/>
    </row>
    <row r="17" spans="1:11">
      <c r="A17" s="62"/>
      <c r="B17" s="62"/>
      <c r="C17" s="62"/>
      <c r="D17" s="62"/>
      <c r="E17" s="145"/>
      <c r="F17" s="62"/>
      <c r="G17" s="62"/>
      <c r="H17" s="62"/>
      <c r="I17" s="62"/>
      <c r="J17" s="62"/>
      <c r="K17" s="62"/>
    </row>
    <row r="18" spans="1:11">
      <c r="A18" s="62"/>
      <c r="B18" s="62"/>
      <c r="C18" s="62"/>
      <c r="D18" s="62"/>
      <c r="E18" s="145"/>
      <c r="F18" s="62"/>
      <c r="G18" s="62"/>
      <c r="H18" s="62"/>
      <c r="I18" s="62"/>
      <c r="J18" s="62"/>
      <c r="K18" s="62"/>
    </row>
    <row r="19" spans="1:11">
      <c r="A19" s="62"/>
      <c r="B19" s="62"/>
      <c r="C19" s="62"/>
      <c r="D19" s="62"/>
      <c r="E19" s="145"/>
      <c r="F19" s="62"/>
      <c r="G19" s="62"/>
      <c r="H19" s="62"/>
      <c r="I19" s="62"/>
      <c r="J19" s="62"/>
      <c r="K19" s="62"/>
    </row>
    <row r="20" spans="1:11">
      <c r="A20" s="62"/>
      <c r="B20" s="62"/>
      <c r="C20" s="62"/>
      <c r="D20" s="62"/>
      <c r="E20" s="145"/>
      <c r="F20" s="62"/>
      <c r="G20" s="62"/>
      <c r="H20" s="62"/>
      <c r="I20" s="62"/>
      <c r="J20" s="62"/>
      <c r="K20" s="62"/>
    </row>
    <row r="21" spans="1:11">
      <c r="A21" s="62"/>
      <c r="B21" s="62"/>
      <c r="C21" s="62"/>
      <c r="D21" s="62"/>
      <c r="E21" s="145"/>
      <c r="F21" s="62"/>
      <c r="G21" s="62"/>
      <c r="H21" s="62"/>
      <c r="I21" s="62"/>
      <c r="J21" s="62"/>
      <c r="K21" s="62"/>
    </row>
    <row r="22" spans="1:11">
      <c r="A22" s="62"/>
      <c r="B22" s="62"/>
      <c r="C22" s="62"/>
      <c r="D22" s="62"/>
      <c r="E22" s="145"/>
      <c r="F22" s="62"/>
      <c r="G22" s="62"/>
      <c r="H22" s="62"/>
      <c r="I22" s="62"/>
      <c r="J22" s="62"/>
      <c r="K22" s="62"/>
    </row>
    <row r="23" spans="1:11">
      <c r="A23" s="62"/>
      <c r="B23" s="62"/>
      <c r="C23" s="62"/>
      <c r="D23" s="62"/>
      <c r="E23" s="145"/>
      <c r="F23" s="62"/>
      <c r="G23" s="62"/>
      <c r="H23" s="62"/>
      <c r="I23" s="62"/>
      <c r="J23" s="62"/>
      <c r="K23" s="62"/>
    </row>
    <row r="24" spans="1:11">
      <c r="A24" s="62"/>
      <c r="B24" s="62"/>
      <c r="C24" s="62"/>
      <c r="D24" s="62"/>
      <c r="E24" s="145"/>
      <c r="F24" s="62"/>
      <c r="G24" s="62"/>
      <c r="H24" s="62"/>
      <c r="I24" s="62"/>
      <c r="J24" s="62"/>
      <c r="K24" s="62"/>
    </row>
    <row r="25" spans="1:11">
      <c r="A25" s="62"/>
      <c r="B25" s="62"/>
      <c r="C25" s="62"/>
      <c r="D25" s="62"/>
      <c r="E25" s="145"/>
      <c r="F25" s="62"/>
      <c r="G25" s="62"/>
      <c r="H25" s="62"/>
      <c r="I25" s="62"/>
      <c r="J25" s="62"/>
      <c r="K25" s="62"/>
    </row>
    <row r="26" spans="1:11">
      <c r="A26" s="62"/>
      <c r="B26" s="62"/>
      <c r="C26" s="62"/>
      <c r="D26" s="62"/>
      <c r="E26" s="145"/>
      <c r="F26" s="62"/>
      <c r="G26" s="62"/>
      <c r="H26" s="62"/>
      <c r="I26" s="62"/>
      <c r="J26" s="62"/>
      <c r="K26" s="62"/>
    </row>
    <row r="27" spans="1:11">
      <c r="A27" s="62"/>
      <c r="B27" s="62"/>
      <c r="C27" s="62"/>
      <c r="D27" s="62"/>
      <c r="E27" s="145"/>
      <c r="F27" s="62"/>
      <c r="G27" s="62"/>
      <c r="H27" s="62"/>
      <c r="I27" s="62"/>
      <c r="J27" s="62"/>
      <c r="K27" s="62"/>
    </row>
    <row r="28" spans="1:11">
      <c r="A28" s="62"/>
      <c r="B28" s="62"/>
      <c r="C28" s="62"/>
      <c r="D28" s="62"/>
      <c r="E28" s="145"/>
      <c r="F28" s="62"/>
      <c r="G28" s="62"/>
      <c r="H28" s="62"/>
      <c r="I28" s="62"/>
      <c r="J28" s="62"/>
      <c r="K28" s="62"/>
    </row>
    <row r="29" spans="1:11">
      <c r="A29" s="62"/>
      <c r="B29" s="62"/>
      <c r="C29" s="62"/>
      <c r="D29" s="62"/>
      <c r="E29" s="145"/>
      <c r="F29" s="62"/>
      <c r="G29" s="62"/>
      <c r="H29" s="62"/>
      <c r="I29" s="62"/>
      <c r="J29" s="62"/>
      <c r="K29" s="62"/>
    </row>
    <row r="30" spans="1:11">
      <c r="A30" s="62"/>
      <c r="B30" s="62"/>
      <c r="C30" s="62"/>
      <c r="D30" s="62"/>
      <c r="E30" s="145"/>
      <c r="F30" s="62"/>
      <c r="G30" s="62"/>
      <c r="H30" s="62"/>
      <c r="I30" s="62"/>
      <c r="J30" s="62"/>
      <c r="K30" s="62"/>
    </row>
    <row r="31" spans="1:11">
      <c r="A31" s="62"/>
      <c r="B31" s="62"/>
      <c r="C31" s="62"/>
      <c r="D31" s="62"/>
      <c r="E31" s="145"/>
      <c r="F31" s="62"/>
      <c r="G31" s="62"/>
      <c r="H31" s="62"/>
      <c r="I31" s="62"/>
      <c r="J31" s="62"/>
      <c r="K31" s="62"/>
    </row>
    <row r="32" spans="1:11">
      <c r="A32" s="62"/>
      <c r="B32" s="62"/>
      <c r="C32" s="62"/>
      <c r="D32" s="62"/>
      <c r="E32" s="145"/>
      <c r="F32" s="62"/>
      <c r="G32" s="62"/>
      <c r="H32" s="62"/>
      <c r="I32" s="62"/>
      <c r="J32" s="62"/>
      <c r="K32" s="62"/>
    </row>
    <row r="33" spans="1:11">
      <c r="A33" s="62"/>
      <c r="B33" s="62"/>
      <c r="C33" s="62"/>
      <c r="D33" s="62"/>
      <c r="E33" s="145"/>
      <c r="F33" s="62"/>
      <c r="G33" s="62"/>
      <c r="H33" s="62"/>
      <c r="I33" s="62"/>
      <c r="J33" s="62"/>
      <c r="K33" s="62"/>
    </row>
    <row r="34" spans="1:11">
      <c r="A34" s="62"/>
      <c r="B34" s="62"/>
      <c r="C34" s="62"/>
      <c r="D34" s="62"/>
      <c r="E34" s="145"/>
      <c r="F34" s="62"/>
      <c r="G34" s="62"/>
      <c r="H34" s="62"/>
      <c r="I34" s="62"/>
      <c r="J34" s="62"/>
      <c r="K34" s="62"/>
    </row>
    <row r="35" spans="1:11">
      <c r="A35" s="62"/>
      <c r="B35" s="62"/>
      <c r="C35" s="62"/>
      <c r="D35" s="62"/>
      <c r="E35" s="145"/>
      <c r="F35" s="62"/>
      <c r="G35" s="62"/>
      <c r="H35" s="62"/>
      <c r="I35" s="62"/>
      <c r="J35" s="62"/>
      <c r="K35" s="62"/>
    </row>
    <row r="36" spans="1:11">
      <c r="A36" s="62"/>
      <c r="B36" s="62"/>
      <c r="C36" s="62"/>
      <c r="D36" s="62"/>
      <c r="E36" s="145"/>
      <c r="F36" s="62"/>
      <c r="G36" s="62"/>
      <c r="H36" s="62"/>
      <c r="I36" s="62"/>
      <c r="J36" s="62"/>
      <c r="K36" s="62"/>
    </row>
    <row r="37" spans="1:11">
      <c r="A37" s="62"/>
      <c r="B37" s="62"/>
      <c r="C37" s="62"/>
      <c r="D37" s="62"/>
      <c r="E37" s="145"/>
      <c r="F37" s="62"/>
      <c r="G37" s="62"/>
      <c r="H37" s="62"/>
      <c r="I37" s="62"/>
      <c r="J37" s="62"/>
      <c r="K37" s="62"/>
    </row>
    <row r="38" spans="1:11">
      <c r="A38" s="62"/>
      <c r="B38" s="62"/>
      <c r="C38" s="62"/>
      <c r="D38" s="62"/>
      <c r="E38" s="145"/>
      <c r="F38" s="62"/>
      <c r="G38" s="62"/>
      <c r="H38" s="62"/>
      <c r="I38" s="62"/>
      <c r="J38" s="62"/>
      <c r="K38" s="62"/>
    </row>
    <row r="39" spans="1:11">
      <c r="A39" s="62"/>
      <c r="B39" s="62"/>
      <c r="C39" s="62"/>
      <c r="D39" s="62"/>
      <c r="E39" s="145"/>
      <c r="F39" s="62"/>
      <c r="G39" s="62"/>
      <c r="H39" s="62"/>
      <c r="I39" s="62"/>
      <c r="J39" s="62"/>
      <c r="K39" s="62"/>
    </row>
    <row r="40" spans="1:11">
      <c r="A40" s="62"/>
      <c r="B40" s="62"/>
      <c r="C40" s="62"/>
      <c r="D40" s="62"/>
      <c r="E40" s="145"/>
      <c r="F40" s="62"/>
      <c r="G40" s="62"/>
      <c r="H40" s="62"/>
      <c r="I40" s="62"/>
      <c r="J40" s="62"/>
      <c r="K40" s="62"/>
    </row>
    <row r="41" spans="1:11">
      <c r="A41" s="62"/>
      <c r="B41" s="62"/>
      <c r="C41" s="62"/>
      <c r="D41" s="62"/>
      <c r="E41" s="145"/>
      <c r="F41" s="62"/>
      <c r="G41" s="62"/>
      <c r="H41" s="62"/>
      <c r="I41" s="62"/>
      <c r="J41" s="62"/>
      <c r="K41" s="62"/>
    </row>
    <row r="42" spans="1:11">
      <c r="A42" s="62"/>
      <c r="B42" s="62"/>
      <c r="C42" s="62"/>
      <c r="D42" s="62"/>
      <c r="E42" s="145"/>
      <c r="F42" s="62"/>
      <c r="G42" s="62"/>
      <c r="H42" s="62"/>
      <c r="I42" s="62"/>
      <c r="J42" s="62"/>
      <c r="K42" s="62"/>
    </row>
    <row r="43" spans="1:11">
      <c r="A43" s="62"/>
      <c r="B43" s="62"/>
      <c r="C43" s="62"/>
      <c r="D43" s="62"/>
      <c r="E43" s="145"/>
      <c r="F43" s="62"/>
      <c r="G43" s="62"/>
      <c r="H43" s="62"/>
      <c r="I43" s="62"/>
      <c r="J43" s="62"/>
      <c r="K43" s="62"/>
    </row>
    <row r="44" spans="1:11">
      <c r="A44" s="62"/>
      <c r="B44" s="62"/>
      <c r="C44" s="62"/>
      <c r="D44" s="62"/>
      <c r="E44" s="145"/>
      <c r="F44" s="62"/>
      <c r="G44" s="62"/>
      <c r="H44" s="62"/>
      <c r="I44" s="62"/>
      <c r="J44" s="62"/>
      <c r="K44" s="62"/>
    </row>
    <row r="45" spans="1:11">
      <c r="A45" s="62"/>
      <c r="B45" s="62"/>
      <c r="C45" s="62"/>
      <c r="D45" s="62"/>
      <c r="E45" s="145"/>
      <c r="F45" s="62"/>
      <c r="G45" s="62"/>
      <c r="H45" s="62"/>
      <c r="I45" s="62"/>
      <c r="J45" s="62"/>
      <c r="K45" s="62"/>
    </row>
    <row r="46" spans="1:11">
      <c r="A46" s="62"/>
      <c r="B46" s="62"/>
      <c r="C46" s="62"/>
      <c r="D46" s="62"/>
      <c r="E46" s="145"/>
      <c r="F46" s="62"/>
      <c r="G46" s="62"/>
      <c r="H46" s="62"/>
      <c r="I46" s="62"/>
      <c r="J46" s="62"/>
      <c r="K46" s="62"/>
    </row>
    <row r="47" spans="1:11">
      <c r="A47" s="62"/>
      <c r="B47" s="62"/>
      <c r="C47" s="62"/>
      <c r="D47" s="62"/>
      <c r="E47" s="145"/>
      <c r="F47" s="62"/>
      <c r="G47" s="62"/>
      <c r="H47" s="62"/>
      <c r="I47" s="62"/>
      <c r="J47" s="62"/>
      <c r="K47" s="62"/>
    </row>
    <row r="48" spans="1:11">
      <c r="A48" s="62"/>
      <c r="B48" s="62"/>
      <c r="C48" s="62"/>
      <c r="D48" s="62"/>
      <c r="E48" s="145"/>
      <c r="F48" s="62"/>
      <c r="G48" s="62"/>
      <c r="H48" s="62"/>
      <c r="I48" s="62"/>
      <c r="J48" s="62"/>
      <c r="K48" s="62"/>
    </row>
    <row r="49" spans="1:11">
      <c r="A49" s="62"/>
      <c r="B49" s="62"/>
      <c r="C49" s="62"/>
      <c r="D49" s="62"/>
      <c r="E49" s="145"/>
      <c r="F49" s="62"/>
      <c r="G49" s="62"/>
      <c r="H49" s="62"/>
      <c r="I49" s="62"/>
      <c r="J49" s="62"/>
      <c r="K49" s="62"/>
    </row>
    <row r="50" spans="1:11">
      <c r="A50" s="62"/>
      <c r="B50" s="62"/>
      <c r="C50" s="62"/>
      <c r="D50" s="62"/>
      <c r="E50" s="145"/>
      <c r="F50" s="62"/>
      <c r="G50" s="62"/>
      <c r="H50" s="62"/>
      <c r="I50" s="62"/>
      <c r="J50" s="62"/>
      <c r="K50" s="62"/>
    </row>
    <row r="51" spans="1:11">
      <c r="A51" s="62"/>
      <c r="B51" s="62"/>
      <c r="C51" s="62"/>
      <c r="D51" s="62"/>
      <c r="E51" s="145"/>
      <c r="F51" s="62"/>
      <c r="G51" s="62"/>
      <c r="H51" s="62"/>
      <c r="I51" s="62"/>
      <c r="J51" s="62"/>
      <c r="K51" s="62"/>
    </row>
    <row r="52" spans="1:11">
      <c r="A52" s="62"/>
      <c r="B52" s="62"/>
      <c r="C52" s="62"/>
      <c r="D52" s="62"/>
      <c r="E52" s="145"/>
      <c r="F52" s="62"/>
      <c r="G52" s="62"/>
      <c r="H52" s="62"/>
      <c r="I52" s="62"/>
      <c r="J52" s="62"/>
      <c r="K52" s="62"/>
    </row>
    <row r="53" spans="1:11">
      <c r="A53" s="62"/>
      <c r="B53" s="62"/>
      <c r="C53" s="62"/>
      <c r="D53" s="62"/>
      <c r="E53" s="145"/>
      <c r="F53" s="62"/>
      <c r="G53" s="62"/>
      <c r="H53" s="62"/>
      <c r="I53" s="62"/>
      <c r="J53" s="62"/>
      <c r="K53" s="62"/>
    </row>
    <row r="54" spans="1:11">
      <c r="A54" s="62"/>
      <c r="B54" s="62"/>
      <c r="C54" s="62"/>
      <c r="D54" s="62"/>
      <c r="E54" s="145"/>
      <c r="F54" s="62"/>
      <c r="G54" s="62"/>
      <c r="H54" s="62"/>
      <c r="I54" s="62"/>
      <c r="J54" s="62"/>
      <c r="K54" s="62"/>
    </row>
    <row r="55" spans="1:11">
      <c r="A55" s="62"/>
      <c r="B55" s="62"/>
      <c r="C55" s="62"/>
      <c r="D55" s="62"/>
      <c r="E55" s="145"/>
      <c r="F55" s="62"/>
      <c r="G55" s="62"/>
      <c r="H55" s="62"/>
      <c r="I55" s="62"/>
      <c r="J55" s="62"/>
      <c r="K55" s="62"/>
    </row>
    <row r="56" spans="1:11">
      <c r="A56" s="62"/>
      <c r="B56" s="62"/>
      <c r="C56" s="62"/>
      <c r="D56" s="62"/>
      <c r="E56" s="145"/>
      <c r="F56" s="62"/>
      <c r="G56" s="62"/>
      <c r="H56" s="62"/>
      <c r="I56" s="62"/>
      <c r="J56" s="62"/>
      <c r="K56" s="62"/>
    </row>
    <row r="57" spans="1:11">
      <c r="A57" s="62"/>
      <c r="B57" s="62"/>
      <c r="C57" s="62"/>
      <c r="D57" s="62"/>
      <c r="E57" s="145"/>
      <c r="F57" s="62"/>
      <c r="G57" s="62"/>
      <c r="H57" s="62"/>
      <c r="I57" s="62"/>
      <c r="J57" s="62"/>
      <c r="K57" s="62"/>
    </row>
    <row r="58" spans="1:11">
      <c r="A58" s="62"/>
      <c r="B58" s="62"/>
      <c r="C58" s="62"/>
      <c r="D58" s="62"/>
      <c r="E58" s="145"/>
      <c r="F58" s="62"/>
      <c r="G58" s="62"/>
      <c r="H58" s="62"/>
      <c r="I58" s="62"/>
      <c r="J58" s="62"/>
      <c r="K58" s="62"/>
    </row>
    <row r="59" spans="1:11">
      <c r="A59" s="62"/>
      <c r="B59" s="62"/>
      <c r="C59" s="62"/>
      <c r="D59" s="62"/>
      <c r="E59" s="145"/>
      <c r="F59" s="62"/>
      <c r="G59" s="62"/>
      <c r="H59" s="62"/>
      <c r="I59" s="62"/>
      <c r="J59" s="62"/>
      <c r="K59" s="62"/>
    </row>
    <row r="60" spans="1:11">
      <c r="A60" s="62"/>
      <c r="B60" s="62"/>
      <c r="C60" s="62"/>
      <c r="D60" s="62"/>
      <c r="E60" s="145"/>
      <c r="F60" s="62"/>
      <c r="G60" s="62"/>
      <c r="H60" s="62"/>
      <c r="I60" s="62"/>
      <c r="J60" s="62"/>
      <c r="K60" s="62"/>
    </row>
    <row r="61" spans="1:11">
      <c r="A61" s="147"/>
      <c r="B61" s="62"/>
      <c r="C61" s="62"/>
      <c r="D61" s="147"/>
      <c r="E61" s="148"/>
      <c r="F61" s="62"/>
      <c r="G61" s="62"/>
      <c r="H61" s="149"/>
      <c r="I61" s="150"/>
      <c r="J61" s="150"/>
      <c r="K61" s="151"/>
    </row>
    <row r="62" spans="1:11">
      <c r="A62" s="147"/>
      <c r="B62" s="62"/>
      <c r="C62" s="62"/>
      <c r="D62" s="147"/>
      <c r="E62" s="148"/>
      <c r="F62" s="62"/>
      <c r="G62" s="62"/>
      <c r="H62" s="149"/>
      <c r="I62" s="150"/>
      <c r="J62" s="150"/>
      <c r="K62" s="151"/>
    </row>
    <row r="63" spans="1:11">
      <c r="A63" s="147"/>
      <c r="B63" s="62"/>
      <c r="C63" s="62"/>
      <c r="D63" s="147"/>
      <c r="E63" s="148"/>
      <c r="F63" s="62"/>
      <c r="G63" s="62"/>
      <c r="H63" s="149"/>
      <c r="I63" s="150"/>
      <c r="J63" s="150"/>
      <c r="K63" s="151"/>
    </row>
    <row r="64" spans="1:11">
      <c r="A64" s="147"/>
      <c r="B64" s="62"/>
      <c r="C64" s="62"/>
      <c r="D64" s="147"/>
      <c r="E64" s="148"/>
      <c r="F64" s="62"/>
      <c r="G64" s="62"/>
      <c r="H64" s="149"/>
      <c r="I64" s="150"/>
      <c r="J64" s="150"/>
      <c r="K64" s="151"/>
    </row>
    <row r="65" spans="1:11">
      <c r="A65" s="147"/>
      <c r="B65" s="62"/>
      <c r="C65" s="62"/>
      <c r="D65" s="147"/>
      <c r="E65" s="148"/>
      <c r="F65" s="62"/>
      <c r="G65" s="62"/>
      <c r="H65" s="149"/>
      <c r="I65" s="150"/>
      <c r="J65" s="150"/>
      <c r="K65" s="151"/>
    </row>
    <row r="66" spans="1:11">
      <c r="A66" s="147"/>
      <c r="B66" s="62"/>
      <c r="C66" s="62"/>
      <c r="D66" s="147"/>
      <c r="E66" s="148"/>
      <c r="F66" s="62"/>
      <c r="G66" s="62"/>
      <c r="H66" s="149"/>
      <c r="I66" s="150"/>
      <c r="J66" s="150"/>
      <c r="K66" s="151"/>
    </row>
    <row r="67" spans="1:11">
      <c r="A67" s="147"/>
      <c r="B67" s="62"/>
      <c r="C67" s="62"/>
      <c r="D67" s="147"/>
      <c r="E67" s="148"/>
      <c r="F67" s="62"/>
      <c r="G67" s="62"/>
      <c r="H67" s="149"/>
      <c r="I67" s="150"/>
      <c r="J67" s="150"/>
      <c r="K67" s="151"/>
    </row>
    <row r="68" spans="1:11">
      <c r="A68" s="147"/>
      <c r="B68" s="62"/>
      <c r="C68" s="62"/>
      <c r="D68" s="147"/>
      <c r="E68" s="148"/>
      <c r="F68" s="62"/>
      <c r="G68" s="62"/>
      <c r="H68" s="149"/>
      <c r="I68" s="150"/>
      <c r="J68" s="150"/>
      <c r="K68" s="151"/>
    </row>
    <row r="69" spans="1:11">
      <c r="A69" s="147"/>
      <c r="B69" s="62"/>
      <c r="C69" s="62"/>
      <c r="D69" s="147"/>
      <c r="E69" s="148"/>
      <c r="F69" s="62"/>
      <c r="G69" s="62"/>
      <c r="H69" s="149"/>
      <c r="I69" s="150"/>
      <c r="J69" s="150"/>
      <c r="K69" s="151"/>
    </row>
    <row r="70" spans="1:11">
      <c r="A70" s="147"/>
      <c r="B70" s="62"/>
      <c r="C70" s="62"/>
      <c r="D70" s="147"/>
      <c r="E70" s="148"/>
      <c r="F70" s="62"/>
      <c r="G70" s="62"/>
      <c r="H70" s="149"/>
      <c r="I70" s="150"/>
      <c r="J70" s="150"/>
      <c r="K70" s="151"/>
    </row>
  </sheetData>
  <sheetProtection sheet="1" objects="1" scenarios="1"/>
  <phoneticPr fontId="3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48"/>
  <sheetViews>
    <sheetView topLeftCell="A9" zoomScale="75" zoomScaleNormal="75" workbookViewId="0">
      <selection activeCell="F13" sqref="F13"/>
    </sheetView>
  </sheetViews>
  <sheetFormatPr defaultRowHeight="18.75"/>
  <cols>
    <col min="1" max="1" width="9" style="1"/>
    <col min="2" max="2" width="6.625" style="1" bestFit="1" customWidth="1"/>
    <col min="3" max="16384" width="9" style="1"/>
  </cols>
  <sheetData>
    <row r="1" spans="1:2">
      <c r="A1" s="155" t="s">
        <v>13</v>
      </c>
      <c r="B1" s="156" t="s">
        <v>32</v>
      </c>
    </row>
    <row r="2" spans="1:2">
      <c r="A2" s="112" t="s">
        <v>188</v>
      </c>
      <c r="B2" s="152">
        <v>1</v>
      </c>
    </row>
    <row r="3" spans="1:2">
      <c r="A3" s="117" t="s">
        <v>189</v>
      </c>
      <c r="B3" s="153">
        <v>2</v>
      </c>
    </row>
    <row r="4" spans="1:2">
      <c r="A4" s="117" t="s">
        <v>190</v>
      </c>
      <c r="B4" s="153">
        <v>3</v>
      </c>
    </row>
    <row r="5" spans="1:2">
      <c r="A5" s="117" t="s">
        <v>191</v>
      </c>
      <c r="B5" s="153">
        <v>4</v>
      </c>
    </row>
    <row r="6" spans="1:2">
      <c r="A6" s="117" t="s">
        <v>192</v>
      </c>
      <c r="B6" s="153">
        <v>5</v>
      </c>
    </row>
    <row r="7" spans="1:2">
      <c r="A7" s="117" t="s">
        <v>193</v>
      </c>
      <c r="B7" s="153">
        <v>6</v>
      </c>
    </row>
    <row r="8" spans="1:2">
      <c r="A8" s="117" t="s">
        <v>194</v>
      </c>
      <c r="B8" s="153">
        <v>7</v>
      </c>
    </row>
    <row r="9" spans="1:2">
      <c r="A9" s="117" t="s">
        <v>195</v>
      </c>
      <c r="B9" s="153">
        <v>8</v>
      </c>
    </row>
    <row r="10" spans="1:2">
      <c r="A10" s="117" t="s">
        <v>196</v>
      </c>
      <c r="B10" s="153">
        <v>9</v>
      </c>
    </row>
    <row r="11" spans="1:2">
      <c r="A11" s="117" t="s">
        <v>197</v>
      </c>
      <c r="B11" s="153">
        <v>10</v>
      </c>
    </row>
    <row r="12" spans="1:2">
      <c r="A12" s="117" t="s">
        <v>198</v>
      </c>
      <c r="B12" s="153">
        <v>11</v>
      </c>
    </row>
    <row r="13" spans="1:2">
      <c r="A13" s="117" t="s">
        <v>199</v>
      </c>
      <c r="B13" s="153">
        <v>12</v>
      </c>
    </row>
    <row r="14" spans="1:2">
      <c r="A14" s="117" t="s">
        <v>200</v>
      </c>
      <c r="B14" s="153">
        <v>13</v>
      </c>
    </row>
    <row r="15" spans="1:2">
      <c r="A15" s="117" t="s">
        <v>7</v>
      </c>
      <c r="B15" s="153">
        <v>14</v>
      </c>
    </row>
    <row r="16" spans="1:2">
      <c r="A16" s="117" t="s">
        <v>201</v>
      </c>
      <c r="B16" s="153">
        <v>15</v>
      </c>
    </row>
    <row r="17" spans="1:2">
      <c r="A17" s="117" t="s">
        <v>202</v>
      </c>
      <c r="B17" s="153">
        <v>16</v>
      </c>
    </row>
    <row r="18" spans="1:2">
      <c r="A18" s="117" t="s">
        <v>203</v>
      </c>
      <c r="B18" s="153">
        <v>17</v>
      </c>
    </row>
    <row r="19" spans="1:2">
      <c r="A19" s="117" t="s">
        <v>186</v>
      </c>
      <c r="B19" s="153">
        <v>18</v>
      </c>
    </row>
    <row r="20" spans="1:2">
      <c r="A20" s="117" t="s">
        <v>204</v>
      </c>
      <c r="B20" s="153">
        <v>19</v>
      </c>
    </row>
    <row r="21" spans="1:2">
      <c r="A21" s="117" t="s">
        <v>205</v>
      </c>
      <c r="B21" s="153">
        <v>20</v>
      </c>
    </row>
    <row r="22" spans="1:2">
      <c r="A22" s="117" t="s">
        <v>206</v>
      </c>
      <c r="B22" s="153">
        <v>21</v>
      </c>
    </row>
    <row r="23" spans="1:2">
      <c r="A23" s="117" t="s">
        <v>207</v>
      </c>
      <c r="B23" s="153">
        <v>22</v>
      </c>
    </row>
    <row r="24" spans="1:2">
      <c r="A24" s="117" t="s">
        <v>208</v>
      </c>
      <c r="B24" s="153">
        <v>23</v>
      </c>
    </row>
    <row r="25" spans="1:2">
      <c r="A25" s="117" t="s">
        <v>209</v>
      </c>
      <c r="B25" s="153">
        <v>24</v>
      </c>
    </row>
    <row r="26" spans="1:2">
      <c r="A26" s="117" t="s">
        <v>210</v>
      </c>
      <c r="B26" s="153">
        <v>25</v>
      </c>
    </row>
    <row r="27" spans="1:2">
      <c r="A27" s="117" t="s">
        <v>211</v>
      </c>
      <c r="B27" s="153">
        <v>26</v>
      </c>
    </row>
    <row r="28" spans="1:2">
      <c r="A28" s="117" t="s">
        <v>212</v>
      </c>
      <c r="B28" s="153">
        <v>27</v>
      </c>
    </row>
    <row r="29" spans="1:2">
      <c r="A29" s="117" t="s">
        <v>213</v>
      </c>
      <c r="B29" s="153">
        <v>28</v>
      </c>
    </row>
    <row r="30" spans="1:2">
      <c r="A30" s="117" t="s">
        <v>214</v>
      </c>
      <c r="B30" s="153">
        <v>29</v>
      </c>
    </row>
    <row r="31" spans="1:2">
      <c r="A31" s="117" t="s">
        <v>8</v>
      </c>
      <c r="B31" s="153">
        <v>30</v>
      </c>
    </row>
    <row r="32" spans="1:2">
      <c r="A32" s="117" t="s">
        <v>215</v>
      </c>
      <c r="B32" s="153">
        <v>31</v>
      </c>
    </row>
    <row r="33" spans="1:2">
      <c r="A33" s="117" t="s">
        <v>216</v>
      </c>
      <c r="B33" s="153">
        <v>32</v>
      </c>
    </row>
    <row r="34" spans="1:2">
      <c r="A34" s="117" t="s">
        <v>217</v>
      </c>
      <c r="B34" s="153">
        <v>33</v>
      </c>
    </row>
    <row r="35" spans="1:2">
      <c r="A35" s="117" t="s">
        <v>218</v>
      </c>
      <c r="B35" s="153">
        <v>34</v>
      </c>
    </row>
    <row r="36" spans="1:2">
      <c r="A36" s="117" t="s">
        <v>219</v>
      </c>
      <c r="B36" s="153">
        <v>35</v>
      </c>
    </row>
    <row r="37" spans="1:2">
      <c r="A37" s="117" t="s">
        <v>220</v>
      </c>
      <c r="B37" s="153">
        <v>36</v>
      </c>
    </row>
    <row r="38" spans="1:2">
      <c r="A38" s="117" t="s">
        <v>221</v>
      </c>
      <c r="B38" s="153">
        <v>37</v>
      </c>
    </row>
    <row r="39" spans="1:2">
      <c r="A39" s="117" t="s">
        <v>222</v>
      </c>
      <c r="B39" s="153">
        <v>38</v>
      </c>
    </row>
    <row r="40" spans="1:2">
      <c r="A40" s="117" t="s">
        <v>223</v>
      </c>
      <c r="B40" s="153">
        <v>39</v>
      </c>
    </row>
    <row r="41" spans="1:2">
      <c r="A41" s="117" t="s">
        <v>224</v>
      </c>
      <c r="B41" s="153">
        <v>40</v>
      </c>
    </row>
    <row r="42" spans="1:2">
      <c r="A42" s="117" t="s">
        <v>225</v>
      </c>
      <c r="B42" s="153">
        <v>41</v>
      </c>
    </row>
    <row r="43" spans="1:2">
      <c r="A43" s="117" t="s">
        <v>226</v>
      </c>
      <c r="B43" s="153">
        <v>42</v>
      </c>
    </row>
    <row r="44" spans="1:2">
      <c r="A44" s="117" t="s">
        <v>227</v>
      </c>
      <c r="B44" s="153">
        <v>43</v>
      </c>
    </row>
    <row r="45" spans="1:2">
      <c r="A45" s="117" t="s">
        <v>228</v>
      </c>
      <c r="B45" s="153">
        <v>44</v>
      </c>
    </row>
    <row r="46" spans="1:2">
      <c r="A46" s="117" t="s">
        <v>229</v>
      </c>
      <c r="B46" s="153">
        <v>45</v>
      </c>
    </row>
    <row r="47" spans="1:2">
      <c r="A47" s="117" t="s">
        <v>9</v>
      </c>
      <c r="B47" s="153">
        <v>46</v>
      </c>
    </row>
    <row r="48" spans="1:2">
      <c r="A48" s="124" t="s">
        <v>230</v>
      </c>
      <c r="B48" s="154">
        <v>47</v>
      </c>
    </row>
  </sheetData>
  <sheetProtection sheet="1" objects="1" scenarios="1"/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</vt:i4>
      </vt:variant>
    </vt:vector>
  </HeadingPairs>
  <TitlesOfParts>
    <vt:vector size="8" baseType="lpstr">
      <vt:lpstr>保険料試算</vt:lpstr>
      <vt:lpstr>簡易保険料算出シート</vt:lpstr>
      <vt:lpstr>別表第１　保険金額の標準</vt:lpstr>
      <vt:lpstr>別表第２　保険料率</vt:lpstr>
      <vt:lpstr>別表第４の別表５　齢級別限界生立木本数</vt:lpstr>
      <vt:lpstr>樹種コード</vt:lpstr>
      <vt:lpstr>都道府県コード</vt:lpstr>
      <vt:lpstr>保険料試算!Print_Area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2018-09-25T05:13:57Z</cp:lastPrinted>
  <dcterms:created xsi:type="dcterms:W3CDTF">2013-05-27T00:10:50Z</dcterms:created>
  <dcterms:modified xsi:type="dcterms:W3CDTF">2023-05-25T04:17:52Z</dcterms:modified>
</cp:coreProperties>
</file>